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120" yWindow="180" windowWidth="9720" windowHeight="7260" tabRatio="702"/>
  </bookViews>
  <sheets>
    <sheet name="баланс мощности" sheetId="6" r:id="rId1"/>
    <sheet name="баланс ээ" sheetId="4" r:id="rId2"/>
    <sheet name="переданная ээ" sheetId="7" r:id="rId3"/>
  </sheets>
  <calcPr calcId="144525"/>
</workbook>
</file>

<file path=xl/calcChain.xml><?xml version="1.0" encoding="utf-8"?>
<calcChain xmlns="http://schemas.openxmlformats.org/spreadsheetml/2006/main">
  <c r="F23" i="7" l="1"/>
  <c r="E505" i="4"/>
  <c r="E503" i="4"/>
  <c r="I500" i="4"/>
  <c r="H500" i="4"/>
  <c r="G500" i="4"/>
  <c r="E500" i="4" s="1"/>
  <c r="E499" i="4"/>
  <c r="E496" i="4"/>
  <c r="G488" i="4"/>
  <c r="G511" i="4" s="1"/>
  <c r="F488" i="4"/>
  <c r="F511" i="4" s="1"/>
  <c r="H491" i="4" s="1"/>
  <c r="E488" i="4"/>
  <c r="H513" i="4" s="1"/>
  <c r="I513" i="4" s="1"/>
  <c r="H492" i="4" l="1"/>
  <c r="H489" i="4" s="1"/>
  <c r="H488" i="4" s="1"/>
  <c r="F497" i="4"/>
  <c r="E497" i="4"/>
  <c r="H497" i="4"/>
  <c r="H515" i="4" s="1"/>
  <c r="H512" i="4" l="1"/>
  <c r="I493" i="4" s="1"/>
  <c r="I488" i="4" s="1"/>
  <c r="E515" i="4"/>
  <c r="E516" i="4" s="1"/>
  <c r="I516" i="4" s="1"/>
  <c r="E498" i="4"/>
  <c r="I497" i="4"/>
  <c r="I515" i="4" l="1"/>
  <c r="I498" i="4"/>
  <c r="D358" i="6" l="1"/>
  <c r="D357" i="6"/>
  <c r="G356" i="6"/>
  <c r="G353" i="6" s="1"/>
  <c r="D354" i="6"/>
  <c r="H353" i="6"/>
  <c r="D350" i="6"/>
  <c r="D349" i="6"/>
  <c r="D348" i="6"/>
  <c r="D347" i="6"/>
  <c r="D346" i="6"/>
  <c r="D345" i="6"/>
  <c r="D344" i="6"/>
  <c r="D343" i="6"/>
  <c r="H342" i="6"/>
  <c r="G342" i="6"/>
  <c r="F342" i="6"/>
  <c r="E342" i="6"/>
  <c r="G339" i="6"/>
  <c r="G338" i="6"/>
  <c r="F336" i="6"/>
  <c r="E336" i="6"/>
  <c r="D353" i="6" l="1"/>
  <c r="D356" i="6"/>
  <c r="G337" i="6"/>
  <c r="D342" i="6"/>
  <c r="D336" i="6" s="1"/>
  <c r="G336" i="6"/>
  <c r="G351" i="6"/>
  <c r="F22" i="7"/>
  <c r="D327" i="6"/>
  <c r="D326" i="6"/>
  <c r="G325" i="6"/>
  <c r="D325" i="6" s="1"/>
  <c r="D323" i="6"/>
  <c r="H322" i="6"/>
  <c r="D319" i="6"/>
  <c r="D318" i="6"/>
  <c r="D317" i="6"/>
  <c r="D316" i="6"/>
  <c r="D315" i="6"/>
  <c r="D314" i="6"/>
  <c r="D313" i="6"/>
  <c r="D312" i="6"/>
  <c r="H311" i="6"/>
  <c r="G311" i="6"/>
  <c r="F311" i="6"/>
  <c r="F305" i="6" s="1"/>
  <c r="E311" i="6"/>
  <c r="G308" i="6"/>
  <c r="D479" i="4"/>
  <c r="D478" i="4"/>
  <c r="G477" i="4"/>
  <c r="D477" i="4" s="1"/>
  <c r="D474" i="4"/>
  <c r="H473" i="4"/>
  <c r="F473" i="4"/>
  <c r="D470" i="4"/>
  <c r="D469" i="4"/>
  <c r="D468" i="4"/>
  <c r="D467" i="4"/>
  <c r="D466" i="4"/>
  <c r="D465" i="4"/>
  <c r="D464" i="4"/>
  <c r="D463" i="4"/>
  <c r="H462" i="4"/>
  <c r="G462" i="4"/>
  <c r="F462" i="4"/>
  <c r="E462" i="4"/>
  <c r="G459" i="4"/>
  <c r="G458" i="4"/>
  <c r="G457" i="4" s="1"/>
  <c r="F456" i="4"/>
  <c r="G473" i="4" l="1"/>
  <c r="D351" i="6"/>
  <c r="D352" i="6" s="1"/>
  <c r="H351" i="6"/>
  <c r="H340" i="6"/>
  <c r="H336" i="6" s="1"/>
  <c r="G322" i="6"/>
  <c r="D322" i="6" s="1"/>
  <c r="D311" i="6"/>
  <c r="D305" i="6" s="1"/>
  <c r="E305" i="6"/>
  <c r="G307" i="6"/>
  <c r="G306" i="6" s="1"/>
  <c r="G305" i="6" s="1"/>
  <c r="G320" i="6" s="1"/>
  <c r="D473" i="4"/>
  <c r="G456" i="4"/>
  <c r="D462" i="4"/>
  <c r="D456" i="4" s="1"/>
  <c r="D471" i="4" s="1"/>
  <c r="D472" i="4" s="1"/>
  <c r="G471" i="4"/>
  <c r="H460" i="4" s="1"/>
  <c r="H456" i="4" s="1"/>
  <c r="E456" i="4"/>
  <c r="D296" i="6"/>
  <c r="D295" i="6"/>
  <c r="G294" i="6"/>
  <c r="D294" i="6" s="1"/>
  <c r="D292" i="6"/>
  <c r="H291" i="6"/>
  <c r="D288" i="6"/>
  <c r="D287" i="6"/>
  <c r="D286" i="6"/>
  <c r="D285" i="6"/>
  <c r="D284" i="6"/>
  <c r="D283" i="6"/>
  <c r="D282" i="6"/>
  <c r="D281" i="6"/>
  <c r="H280" i="6"/>
  <c r="G280" i="6"/>
  <c r="F280" i="6"/>
  <c r="F274" i="6" s="1"/>
  <c r="E280" i="6"/>
  <c r="G277" i="6"/>
  <c r="F440" i="4"/>
  <c r="H440" i="4"/>
  <c r="D446" i="4"/>
  <c r="D445" i="4"/>
  <c r="G444" i="4"/>
  <c r="D444" i="4" s="1"/>
  <c r="D441" i="4"/>
  <c r="D437" i="4"/>
  <c r="D436" i="4"/>
  <c r="D435" i="4"/>
  <c r="D434" i="4"/>
  <c r="D433" i="4"/>
  <c r="D432" i="4"/>
  <c r="D431" i="4"/>
  <c r="D430" i="4"/>
  <c r="H429" i="4"/>
  <c r="G429" i="4"/>
  <c r="F429" i="4"/>
  <c r="F423" i="4" s="1"/>
  <c r="E429" i="4"/>
  <c r="G426" i="4"/>
  <c r="F21" i="7"/>
  <c r="G440" i="4" l="1"/>
  <c r="D440" i="4" s="1"/>
  <c r="H352" i="6"/>
  <c r="H309" i="6"/>
  <c r="H305" i="6" s="1"/>
  <c r="G291" i="6"/>
  <c r="D291" i="6" s="1"/>
  <c r="D320" i="6"/>
  <c r="D321" i="6" s="1"/>
  <c r="H471" i="4"/>
  <c r="H472" i="4" s="1"/>
  <c r="D280" i="6"/>
  <c r="D274" i="6" s="1"/>
  <c r="E274" i="6"/>
  <c r="G276" i="6"/>
  <c r="G275" i="6" s="1"/>
  <c r="G274" i="6" s="1"/>
  <c r="G289" i="6" s="1"/>
  <c r="D429" i="4"/>
  <c r="D423" i="4" s="1"/>
  <c r="D438" i="4" s="1"/>
  <c r="D439" i="4" s="1"/>
  <c r="E423" i="4"/>
  <c r="G425" i="4"/>
  <c r="G424" i="4" s="1"/>
  <c r="G423" i="4" s="1"/>
  <c r="G438" i="4" s="1"/>
  <c r="H427" i="4" s="1"/>
  <c r="H423" i="4" s="1"/>
  <c r="F20" i="7"/>
  <c r="D413" i="4"/>
  <c r="D412" i="4"/>
  <c r="G411" i="4"/>
  <c r="D411" i="4" s="1"/>
  <c r="D408" i="4"/>
  <c r="H407" i="4"/>
  <c r="D404" i="4"/>
  <c r="D403" i="4"/>
  <c r="D402" i="4"/>
  <c r="D401" i="4"/>
  <c r="D400" i="4"/>
  <c r="D399" i="4"/>
  <c r="D398" i="4"/>
  <c r="D397" i="4"/>
  <c r="H396" i="4"/>
  <c r="G396" i="4"/>
  <c r="F396" i="4"/>
  <c r="F390" i="4" s="1"/>
  <c r="E396" i="4"/>
  <c r="G393" i="4"/>
  <c r="D265" i="6"/>
  <c r="D264" i="6"/>
  <c r="G263" i="6"/>
  <c r="D263" i="6" s="1"/>
  <c r="D261" i="6"/>
  <c r="H260" i="6"/>
  <c r="D257" i="6"/>
  <c r="D256" i="6"/>
  <c r="D255" i="6"/>
  <c r="D254" i="6"/>
  <c r="D253" i="6"/>
  <c r="D252" i="6"/>
  <c r="D251" i="6"/>
  <c r="D250" i="6"/>
  <c r="H249" i="6"/>
  <c r="G249" i="6"/>
  <c r="F249" i="6"/>
  <c r="F243" i="6" s="1"/>
  <c r="E249" i="6"/>
  <c r="G246" i="6"/>
  <c r="E243" i="6"/>
  <c r="F18" i="7"/>
  <c r="F17" i="7"/>
  <c r="D234" i="6"/>
  <c r="D233" i="6"/>
  <c r="G232" i="6"/>
  <c r="D232" i="6" s="1"/>
  <c r="D230" i="6"/>
  <c r="H229" i="6"/>
  <c r="D226" i="6"/>
  <c r="D225" i="6"/>
  <c r="D224" i="6"/>
  <c r="D223" i="6"/>
  <c r="D222" i="6"/>
  <c r="D221" i="6"/>
  <c r="D220" i="6"/>
  <c r="D219" i="6"/>
  <c r="H218" i="6"/>
  <c r="G218" i="6"/>
  <c r="F218" i="6"/>
  <c r="E218" i="6"/>
  <c r="G215" i="6"/>
  <c r="G214" i="6"/>
  <c r="F212" i="6"/>
  <c r="E212" i="6"/>
  <c r="D208" i="6"/>
  <c r="D207" i="6"/>
  <c r="G206" i="6"/>
  <c r="D206" i="6" s="1"/>
  <c r="D204" i="6"/>
  <c r="H203" i="6"/>
  <c r="D200" i="6"/>
  <c r="D199" i="6"/>
  <c r="D198" i="6"/>
  <c r="D197" i="6"/>
  <c r="D196" i="6"/>
  <c r="D195" i="6"/>
  <c r="D194" i="6"/>
  <c r="D193" i="6"/>
  <c r="H192" i="6"/>
  <c r="G192" i="6"/>
  <c r="F192" i="6"/>
  <c r="E192" i="6"/>
  <c r="G189" i="6"/>
  <c r="G188" i="6"/>
  <c r="F186" i="6"/>
  <c r="D380" i="4"/>
  <c r="D379" i="4"/>
  <c r="G378" i="4"/>
  <c r="D378" i="4" s="1"/>
  <c r="D375" i="4"/>
  <c r="H374" i="4"/>
  <c r="D371" i="4"/>
  <c r="D370" i="4"/>
  <c r="D369" i="4"/>
  <c r="D368" i="4"/>
  <c r="D367" i="4"/>
  <c r="D366" i="4"/>
  <c r="D365" i="4"/>
  <c r="D364" i="4"/>
  <c r="H363" i="4"/>
  <c r="G363" i="4"/>
  <c r="F363" i="4"/>
  <c r="E363" i="4"/>
  <c r="G360" i="4"/>
  <c r="G359" i="4"/>
  <c r="G358" i="4" s="1"/>
  <c r="G357" i="4" s="1"/>
  <c r="F357" i="4"/>
  <c r="D347" i="4"/>
  <c r="D346" i="4"/>
  <c r="G345" i="4"/>
  <c r="D345" i="4" s="1"/>
  <c r="D342" i="4"/>
  <c r="H341" i="4"/>
  <c r="D338" i="4"/>
  <c r="D337" i="4"/>
  <c r="D336" i="4"/>
  <c r="D335" i="4"/>
  <c r="D334" i="4"/>
  <c r="D333" i="4"/>
  <c r="D332" i="4"/>
  <c r="D331" i="4"/>
  <c r="H330" i="4"/>
  <c r="G330" i="4"/>
  <c r="F330" i="4"/>
  <c r="E330" i="4"/>
  <c r="D330" i="4" s="1"/>
  <c r="D324" i="4" s="1"/>
  <c r="G327" i="4"/>
  <c r="G326" i="4"/>
  <c r="G325" i="4" s="1"/>
  <c r="G324" i="4" s="1"/>
  <c r="F324" i="4"/>
  <c r="G407" i="4" l="1"/>
  <c r="D407" i="4" s="1"/>
  <c r="G213" i="6"/>
  <c r="G212" i="6" s="1"/>
  <c r="G229" i="6"/>
  <c r="G260" i="6"/>
  <c r="D289" i="6"/>
  <c r="D290" i="6" s="1"/>
  <c r="D229" i="6"/>
  <c r="H320" i="6"/>
  <c r="H321" i="6" s="1"/>
  <c r="H278" i="6"/>
  <c r="H274" i="6" s="1"/>
  <c r="H438" i="4"/>
  <c r="H439" i="4" s="1"/>
  <c r="D396" i="4"/>
  <c r="D390" i="4" s="1"/>
  <c r="D405" i="4" s="1"/>
  <c r="D406" i="4" s="1"/>
  <c r="E390" i="4"/>
  <c r="G392" i="4"/>
  <c r="G391" i="4" s="1"/>
  <c r="G390" i="4" s="1"/>
  <c r="G405" i="4" s="1"/>
  <c r="D260" i="6"/>
  <c r="D249" i="6"/>
  <c r="D243" i="6" s="1"/>
  <c r="G245" i="6"/>
  <c r="G244" i="6" s="1"/>
  <c r="G243" i="6" s="1"/>
  <c r="G258" i="6" s="1"/>
  <c r="H247" i="6" s="1"/>
  <c r="H243" i="6" s="1"/>
  <c r="G341" i="4"/>
  <c r="D341" i="4" s="1"/>
  <c r="D339" i="4" s="1"/>
  <c r="D340" i="4" s="1"/>
  <c r="D218" i="6"/>
  <c r="D212" i="6" s="1"/>
  <c r="G227" i="6"/>
  <c r="H216" i="6" s="1"/>
  <c r="H212" i="6" s="1"/>
  <c r="G187" i="6"/>
  <c r="G186" i="6" s="1"/>
  <c r="G201" i="6" s="1"/>
  <c r="D192" i="6"/>
  <c r="D186" i="6" s="1"/>
  <c r="G203" i="6"/>
  <c r="D203" i="6" s="1"/>
  <c r="E186" i="6"/>
  <c r="G374" i="4"/>
  <c r="D374" i="4" s="1"/>
  <c r="D363" i="4"/>
  <c r="D357" i="4" s="1"/>
  <c r="G372" i="4"/>
  <c r="E357" i="4"/>
  <c r="G339" i="4"/>
  <c r="H328" i="4" s="1"/>
  <c r="H324" i="4" s="1"/>
  <c r="E324" i="4"/>
  <c r="H289" i="6" l="1"/>
  <c r="H290" i="6" s="1"/>
  <c r="D227" i="6"/>
  <c r="D228" i="6" s="1"/>
  <c r="H405" i="4"/>
  <c r="H394" i="4"/>
  <c r="H390" i="4" s="1"/>
  <c r="H406" i="4" s="1"/>
  <c r="D258" i="6"/>
  <c r="D259" i="6" s="1"/>
  <c r="H227" i="6"/>
  <c r="H228" i="6" s="1"/>
  <c r="H190" i="6"/>
  <c r="H186" i="6" s="1"/>
  <c r="D201" i="6"/>
  <c r="D202" i="6" s="1"/>
  <c r="H361" i="4"/>
  <c r="H357" i="4" s="1"/>
  <c r="D372" i="4"/>
  <c r="D373" i="4" s="1"/>
  <c r="H339" i="4"/>
  <c r="H340" i="4" s="1"/>
  <c r="F15" i="7"/>
  <c r="E303" i="4"/>
  <c r="E301" i="4"/>
  <c r="I298" i="4"/>
  <c r="H298" i="4"/>
  <c r="E298" i="4" s="1"/>
  <c r="E297" i="4"/>
  <c r="E294" i="4"/>
  <c r="E286" i="4" s="1"/>
  <c r="E311" i="4" s="1"/>
  <c r="G286" i="4"/>
  <c r="G309" i="4" s="1"/>
  <c r="F286" i="4"/>
  <c r="F14" i="7"/>
  <c r="H263" i="4"/>
  <c r="F251" i="4"/>
  <c r="G251" i="4"/>
  <c r="H255" i="4" s="1"/>
  <c r="E259" i="4"/>
  <c r="E251" i="4" s="1"/>
  <c r="E262" i="4"/>
  <c r="I263" i="4"/>
  <c r="E266" i="4"/>
  <c r="E268" i="4"/>
  <c r="F274" i="4"/>
  <c r="F260" i="4" s="1"/>
  <c r="H258" i="6" l="1"/>
  <c r="H259" i="6" s="1"/>
  <c r="G274" i="4"/>
  <c r="H201" i="6"/>
  <c r="H202" i="6" s="1"/>
  <c r="H372" i="4"/>
  <c r="H373" i="4" s="1"/>
  <c r="E295" i="4"/>
  <c r="F309" i="4"/>
  <c r="H289" i="4" s="1"/>
  <c r="H290" i="4"/>
  <c r="E276" i="4"/>
  <c r="E263" i="4"/>
  <c r="E260" i="4" s="1"/>
  <c r="H254" i="4"/>
  <c r="H252" i="4" s="1"/>
  <c r="H251" i="4" s="1"/>
  <c r="E313" i="4" l="1"/>
  <c r="E314" i="4" s="1"/>
  <c r="I314" i="4" s="1"/>
  <c r="E296" i="4"/>
  <c r="H287" i="4"/>
  <c r="H286" i="4" s="1"/>
  <c r="F295" i="4"/>
  <c r="E278" i="4"/>
  <c r="E279" i="4" s="1"/>
  <c r="I279" i="4" s="1"/>
  <c r="E261" i="4"/>
  <c r="H276" i="4"/>
  <c r="I276" i="4" s="1"/>
  <c r="H260" i="4"/>
  <c r="H311" i="4" l="1"/>
  <c r="I311" i="4" s="1"/>
  <c r="H295" i="4"/>
  <c r="H310" i="4" s="1"/>
  <c r="I291" i="4" s="1"/>
  <c r="I286" i="4" s="1"/>
  <c r="H278" i="4"/>
  <c r="I260" i="4"/>
  <c r="H275" i="4"/>
  <c r="I256" i="4" s="1"/>
  <c r="I251" i="4" s="1"/>
  <c r="H313" i="4" l="1"/>
  <c r="I295" i="4"/>
  <c r="I261" i="4"/>
  <c r="I278" i="4"/>
  <c r="I296" i="4" l="1"/>
  <c r="I313" i="4"/>
  <c r="F13" i="7" l="1"/>
  <c r="H233" i="4"/>
  <c r="E233" i="4" s="1"/>
  <c r="E231" i="4"/>
  <c r="I228" i="4"/>
  <c r="H228" i="4"/>
  <c r="E228" i="4" s="1"/>
  <c r="E227" i="4"/>
  <c r="E224" i="4"/>
  <c r="E216" i="4" s="1"/>
  <c r="E241" i="4" s="1"/>
  <c r="G216" i="4"/>
  <c r="G239" i="4" s="1"/>
  <c r="F216" i="4"/>
  <c r="F12" i="7"/>
  <c r="F11" i="7"/>
  <c r="F10" i="7"/>
  <c r="F9" i="7"/>
  <c r="F8" i="7"/>
  <c r="F7" i="7"/>
  <c r="D138" i="6"/>
  <c r="D137" i="6"/>
  <c r="G136" i="6"/>
  <c r="D136" i="6" s="1"/>
  <c r="D134" i="6"/>
  <c r="H133" i="6"/>
  <c r="D130" i="6"/>
  <c r="D129" i="6"/>
  <c r="D128" i="6"/>
  <c r="D127" i="6"/>
  <c r="D126" i="6"/>
  <c r="D125" i="6"/>
  <c r="D124" i="6"/>
  <c r="D123" i="6"/>
  <c r="D122" i="6"/>
  <c r="H121" i="6"/>
  <c r="G121" i="6"/>
  <c r="F121" i="6"/>
  <c r="G118" i="6" s="1"/>
  <c r="E121" i="6"/>
  <c r="E198" i="4"/>
  <c r="E196" i="4"/>
  <c r="I193" i="4"/>
  <c r="H193" i="4"/>
  <c r="E193" i="4" s="1"/>
  <c r="E192" i="4"/>
  <c r="E189" i="4"/>
  <c r="E181" i="4" s="1"/>
  <c r="E206" i="4" s="1"/>
  <c r="G181" i="4"/>
  <c r="G204" i="4" s="1"/>
  <c r="F181" i="4"/>
  <c r="F204" i="4" s="1"/>
  <c r="D112" i="6"/>
  <c r="D111" i="6"/>
  <c r="G110" i="6"/>
  <c r="D110" i="6" s="1"/>
  <c r="D108" i="6"/>
  <c r="H107" i="6"/>
  <c r="E96" i="6"/>
  <c r="F96" i="6"/>
  <c r="F90" i="6" s="1"/>
  <c r="G96" i="6"/>
  <c r="H96" i="6"/>
  <c r="G92" i="6"/>
  <c r="G93" i="6"/>
  <c r="D104" i="6"/>
  <c r="D103" i="6"/>
  <c r="D102" i="6"/>
  <c r="D101" i="6"/>
  <c r="D100" i="6"/>
  <c r="D99" i="6"/>
  <c r="D98" i="6"/>
  <c r="D97" i="6"/>
  <c r="E90" i="6"/>
  <c r="E154" i="4"/>
  <c r="E146" i="4" s="1"/>
  <c r="I158" i="4"/>
  <c r="H158" i="4"/>
  <c r="E158" i="4" s="1"/>
  <c r="F146" i="4"/>
  <c r="F169" i="4" s="1"/>
  <c r="H149" i="4" s="1"/>
  <c r="H147" i="4" s="1"/>
  <c r="H146" i="4" s="1"/>
  <c r="G146" i="4"/>
  <c r="H150" i="4" s="1"/>
  <c r="E163" i="4"/>
  <c r="E161" i="4"/>
  <c r="E157" i="4"/>
  <c r="D87" i="6"/>
  <c r="D86" i="6"/>
  <c r="G85" i="6"/>
  <c r="D85" i="6" s="1"/>
  <c r="D83" i="6"/>
  <c r="H82" i="6"/>
  <c r="D75" i="6"/>
  <c r="D69" i="6" s="1"/>
  <c r="G71" i="6"/>
  <c r="G72" i="6"/>
  <c r="D79" i="6"/>
  <c r="D78" i="6"/>
  <c r="D77" i="6"/>
  <c r="D76" i="6"/>
  <c r="F69" i="6"/>
  <c r="E69" i="6"/>
  <c r="D66" i="6"/>
  <c r="D65" i="6"/>
  <c r="G64" i="6"/>
  <c r="D64" i="6" s="1"/>
  <c r="D62" i="6"/>
  <c r="H61" i="6"/>
  <c r="D54" i="6"/>
  <c r="D48" i="6" s="1"/>
  <c r="G50" i="6"/>
  <c r="G51" i="6"/>
  <c r="D58" i="6"/>
  <c r="D57" i="6"/>
  <c r="D56" i="6"/>
  <c r="D55" i="6"/>
  <c r="F48" i="6"/>
  <c r="E48" i="6"/>
  <c r="D45" i="6"/>
  <c r="D44" i="6"/>
  <c r="H43" i="6"/>
  <c r="H40" i="6" s="1"/>
  <c r="G43" i="6"/>
  <c r="D41" i="6"/>
  <c r="G30" i="6"/>
  <c r="G31" i="6"/>
  <c r="D34" i="6"/>
  <c r="D28" i="6" s="1"/>
  <c r="D39" i="6" s="1"/>
  <c r="F28" i="6"/>
  <c r="E28" i="6"/>
  <c r="D25" i="6"/>
  <c r="D24" i="6"/>
  <c r="H23" i="6"/>
  <c r="H20" i="6" s="1"/>
  <c r="G23" i="6"/>
  <c r="D21" i="6"/>
  <c r="G10" i="6"/>
  <c r="G11" i="6"/>
  <c r="D14" i="6"/>
  <c r="D8" i="6" s="1"/>
  <c r="D19" i="6" s="1"/>
  <c r="F8" i="6"/>
  <c r="E8" i="6"/>
  <c r="E119" i="4"/>
  <c r="E111" i="4" s="1"/>
  <c r="E136" i="4" s="1"/>
  <c r="I123" i="4"/>
  <c r="H126" i="4"/>
  <c r="H123" i="4" s="1"/>
  <c r="E123" i="4" s="1"/>
  <c r="F111" i="4"/>
  <c r="F134" i="4"/>
  <c r="G111" i="4"/>
  <c r="H115" i="4"/>
  <c r="G134" i="4"/>
  <c r="E128" i="4"/>
  <c r="E122" i="4"/>
  <c r="E84" i="4"/>
  <c r="E76" i="4" s="1"/>
  <c r="E101" i="4" s="1"/>
  <c r="I91" i="4"/>
  <c r="I88" i="4" s="1"/>
  <c r="H91" i="4"/>
  <c r="H88" i="4" s="1"/>
  <c r="F76" i="4"/>
  <c r="F99" i="4" s="1"/>
  <c r="H79" i="4" s="1"/>
  <c r="G76" i="4"/>
  <c r="H80" i="4" s="1"/>
  <c r="E93" i="4"/>
  <c r="E87" i="4"/>
  <c r="E49" i="4"/>
  <c r="E41" i="4" s="1"/>
  <c r="I53" i="4"/>
  <c r="H53" i="4"/>
  <c r="E53" i="4"/>
  <c r="F41" i="4"/>
  <c r="F64" i="4"/>
  <c r="H44" i="4" s="1"/>
  <c r="H42" i="4" s="1"/>
  <c r="H41" i="4" s="1"/>
  <c r="G41" i="4"/>
  <c r="H45" i="4" s="1"/>
  <c r="G64" i="4"/>
  <c r="E58" i="4"/>
  <c r="E56" i="4"/>
  <c r="E52" i="4"/>
  <c r="F50" i="4"/>
  <c r="E13" i="4"/>
  <c r="E5" i="4"/>
  <c r="E30" i="4" s="1"/>
  <c r="E17" i="4"/>
  <c r="F5" i="4"/>
  <c r="F28" i="4" s="1"/>
  <c r="H8" i="4" s="1"/>
  <c r="H6" i="4" s="1"/>
  <c r="H5" i="4" s="1"/>
  <c r="G5" i="4"/>
  <c r="H9" i="4" s="1"/>
  <c r="G28" i="4"/>
  <c r="E22" i="4"/>
  <c r="E20" i="4"/>
  <c r="E16" i="4"/>
  <c r="H185" i="4"/>
  <c r="F120" i="4"/>
  <c r="H114" i="4"/>
  <c r="H112" i="4" s="1"/>
  <c r="H111" i="4" s="1"/>
  <c r="E120" i="4" l="1"/>
  <c r="G91" i="6"/>
  <c r="G90" i="6" s="1"/>
  <c r="G105" i="6" s="1"/>
  <c r="D121" i="6"/>
  <c r="D115" i="6" s="1"/>
  <c r="E91" i="4"/>
  <c r="G99" i="4"/>
  <c r="E88" i="4"/>
  <c r="E85" i="4" s="1"/>
  <c r="F155" i="4"/>
  <c r="G169" i="4"/>
  <c r="E190" i="4"/>
  <c r="H136" i="4"/>
  <c r="H120" i="4"/>
  <c r="H138" i="4" s="1"/>
  <c r="H14" i="4"/>
  <c r="H30" i="4"/>
  <c r="H29" i="4"/>
  <c r="I10" i="4" s="1"/>
  <c r="I5" i="4" s="1"/>
  <c r="H50" i="4"/>
  <c r="H66" i="4"/>
  <c r="H65" i="4"/>
  <c r="I46" i="4" s="1"/>
  <c r="I41" i="4" s="1"/>
  <c r="E103" i="4"/>
  <c r="E104" i="4" s="1"/>
  <c r="E86" i="4"/>
  <c r="E138" i="4"/>
  <c r="E139" i="4" s="1"/>
  <c r="E121" i="4"/>
  <c r="H171" i="4"/>
  <c r="H155" i="4"/>
  <c r="H184" i="4"/>
  <c r="H182" i="4" s="1"/>
  <c r="H181" i="4" s="1"/>
  <c r="F190" i="4"/>
  <c r="E208" i="4"/>
  <c r="E209" i="4" s="1"/>
  <c r="I209" i="4" s="1"/>
  <c r="E191" i="4"/>
  <c r="E50" i="4"/>
  <c r="E66" i="4"/>
  <c r="E155" i="4"/>
  <c r="E171" i="4"/>
  <c r="H77" i="4"/>
  <c r="H76" i="4" s="1"/>
  <c r="E126" i="4"/>
  <c r="F14" i="4"/>
  <c r="E14" i="4"/>
  <c r="F85" i="4"/>
  <c r="G9" i="6"/>
  <c r="G8" i="6" s="1"/>
  <c r="G18" i="6" s="1"/>
  <c r="H18" i="6" s="1"/>
  <c r="D23" i="6"/>
  <c r="G117" i="6"/>
  <c r="D96" i="6"/>
  <c r="D90" i="6" s="1"/>
  <c r="E115" i="6"/>
  <c r="D43" i="6"/>
  <c r="G49" i="6"/>
  <c r="G48" i="6" s="1"/>
  <c r="G59" i="6" s="1"/>
  <c r="G70" i="6"/>
  <c r="G69" i="6" s="1"/>
  <c r="G80" i="6" s="1"/>
  <c r="G29" i="6"/>
  <c r="G28" i="6" s="1"/>
  <c r="G38" i="6" s="1"/>
  <c r="H38" i="6" s="1"/>
  <c r="G40" i="6"/>
  <c r="D40" i="6" s="1"/>
  <c r="G116" i="6"/>
  <c r="G115" i="6" s="1"/>
  <c r="G131" i="6" s="1"/>
  <c r="G20" i="6"/>
  <c r="D20" i="6" s="1"/>
  <c r="G61" i="6"/>
  <c r="D61" i="6" s="1"/>
  <c r="D59" i="6" s="1"/>
  <c r="D60" i="6" s="1"/>
  <c r="G82" i="6"/>
  <c r="D82" i="6" s="1"/>
  <c r="D80" i="6" s="1"/>
  <c r="D81" i="6" s="1"/>
  <c r="G107" i="6"/>
  <c r="D107" i="6" s="1"/>
  <c r="F115" i="6"/>
  <c r="G133" i="6"/>
  <c r="D133" i="6" s="1"/>
  <c r="D131" i="6" s="1"/>
  <c r="E225" i="4"/>
  <c r="F239" i="4"/>
  <c r="H219" i="4" s="1"/>
  <c r="H220" i="4"/>
  <c r="H173" i="4" l="1"/>
  <c r="H48" i="6"/>
  <c r="H52" i="6" s="1"/>
  <c r="H119" i="6"/>
  <c r="H115" i="6" s="1"/>
  <c r="H69" i="6"/>
  <c r="H73" i="6" s="1"/>
  <c r="D105" i="6"/>
  <c r="D106" i="6" s="1"/>
  <c r="H170" i="4"/>
  <c r="I151" i="4" s="1"/>
  <c r="I146" i="4" s="1"/>
  <c r="E32" i="4"/>
  <c r="E33" i="4" s="1"/>
  <c r="E15" i="4"/>
  <c r="H206" i="4"/>
  <c r="I206" i="4" s="1"/>
  <c r="H190" i="4"/>
  <c r="I171" i="4"/>
  <c r="I155" i="4"/>
  <c r="I50" i="4"/>
  <c r="I66" i="4"/>
  <c r="H68" i="4"/>
  <c r="H85" i="4"/>
  <c r="H101" i="4"/>
  <c r="H100" i="4"/>
  <c r="I81" i="4" s="1"/>
  <c r="I76" i="4" s="1"/>
  <c r="E173" i="4"/>
  <c r="E174" i="4" s="1"/>
  <c r="E156" i="4"/>
  <c r="E68" i="4"/>
  <c r="E69" i="4" s="1"/>
  <c r="E51" i="4"/>
  <c r="I14" i="4"/>
  <c r="I30" i="4"/>
  <c r="H32" i="4"/>
  <c r="H135" i="4"/>
  <c r="I116" i="4" s="1"/>
  <c r="I111" i="4" s="1"/>
  <c r="D132" i="6"/>
  <c r="H131" i="6"/>
  <c r="H105" i="6"/>
  <c r="H8" i="6"/>
  <c r="H12" i="6" s="1"/>
  <c r="H94" i="6"/>
  <c r="H90" i="6" s="1"/>
  <c r="H106" i="6" s="1"/>
  <c r="H80" i="6"/>
  <c r="H81" i="6" s="1"/>
  <c r="H59" i="6"/>
  <c r="H60" i="6" s="1"/>
  <c r="H28" i="6"/>
  <c r="H32" i="6" s="1"/>
  <c r="E243" i="4"/>
  <c r="E244" i="4" s="1"/>
  <c r="I244" i="4" s="1"/>
  <c r="E226" i="4"/>
  <c r="H217" i="4"/>
  <c r="H216" i="4" s="1"/>
  <c r="H241" i="4" s="1"/>
  <c r="F225" i="4"/>
  <c r="H132" i="6" l="1"/>
  <c r="H103" i="4"/>
  <c r="I120" i="4"/>
  <c r="I136" i="4"/>
  <c r="I101" i="4"/>
  <c r="I85" i="4"/>
  <c r="I173" i="4"/>
  <c r="I156" i="4"/>
  <c r="H208" i="4"/>
  <c r="I190" i="4"/>
  <c r="I32" i="4"/>
  <c r="I15" i="4"/>
  <c r="I51" i="4"/>
  <c r="I68" i="4"/>
  <c r="H205" i="4"/>
  <c r="I186" i="4" s="1"/>
  <c r="I181" i="4" s="1"/>
  <c r="H19" i="6"/>
  <c r="H39" i="6"/>
  <c r="I241" i="4"/>
  <c r="H225" i="4"/>
  <c r="H243" i="4" s="1"/>
  <c r="I121" i="4" l="1"/>
  <c r="I138" i="4"/>
  <c r="I191" i="4"/>
  <c r="I208" i="4"/>
  <c r="I103" i="4"/>
  <c r="I86" i="4"/>
  <c r="I225" i="4"/>
  <c r="H240" i="4"/>
  <c r="I221" i="4" s="1"/>
  <c r="I216" i="4" s="1"/>
  <c r="I243" i="4" l="1"/>
  <c r="I226" i="4"/>
</calcChain>
</file>

<file path=xl/sharedStrings.xml><?xml version="1.0" encoding="utf-8"?>
<sst xmlns="http://schemas.openxmlformats.org/spreadsheetml/2006/main" count="2102" uniqueCount="177">
  <si>
    <t>СН2</t>
  </si>
  <si>
    <t>НН</t>
  </si>
  <si>
    <t>Наименование показателя</t>
  </si>
  <si>
    <t>Баланс электрической энергии в сети ООО "Горэнерго"</t>
  </si>
  <si>
    <t>2009г.</t>
  </si>
  <si>
    <t>№ п/п</t>
  </si>
  <si>
    <t>Ед. изм</t>
  </si>
  <si>
    <t>Всего</t>
  </si>
  <si>
    <t>ВН</t>
  </si>
  <si>
    <t>СН I</t>
  </si>
  <si>
    <t>СН II</t>
  </si>
  <si>
    <r>
      <t>Поступление эл.энергии в сеть, ВСЕГО (</t>
    </r>
    <r>
      <rPr>
        <b/>
        <sz val="10"/>
        <rFont val="Arial"/>
        <family val="2"/>
        <charset val="204"/>
      </rPr>
      <t>Wос</t>
    </r>
    <r>
      <rPr>
        <sz val="10"/>
        <rFont val="Arial"/>
        <family val="2"/>
        <charset val="204"/>
      </rPr>
      <t>)</t>
    </r>
  </si>
  <si>
    <t>кВт.ч</t>
  </si>
  <si>
    <t>1.1.</t>
  </si>
  <si>
    <r>
      <t>из смежной сети, всего (</t>
    </r>
    <r>
      <rPr>
        <b/>
        <sz val="10"/>
        <rFont val="Arial"/>
        <family val="2"/>
        <charset val="204"/>
      </rPr>
      <t>W тр.п</t>
    </r>
    <r>
      <rPr>
        <sz val="10"/>
        <rFont val="Arial"/>
        <family val="2"/>
        <charset val="204"/>
      </rPr>
      <t>.)</t>
    </r>
  </si>
  <si>
    <t>*</t>
  </si>
  <si>
    <t>в том числе из сети</t>
  </si>
  <si>
    <t>СН1</t>
  </si>
  <si>
    <t>1.2.</t>
  </si>
  <si>
    <t>от электростанций ПЭ (ЭСО)</t>
  </si>
  <si>
    <t>1.3.</t>
  </si>
  <si>
    <t>от других поставщиков (в т.ч. с оптового рынка)</t>
  </si>
  <si>
    <t>1.4.</t>
  </si>
  <si>
    <t>поступление эл.энергии от других организаций</t>
  </si>
  <si>
    <t>2.</t>
  </si>
  <si>
    <r>
      <t>Потери электроэнергии в сети (</t>
    </r>
    <r>
      <rPr>
        <b/>
        <sz val="10"/>
        <rFont val="Arial"/>
        <family val="2"/>
        <charset val="204"/>
      </rPr>
      <t>∆Wфакт</t>
    </r>
    <r>
      <rPr>
        <sz val="10"/>
        <rFont val="Arial"/>
        <family val="2"/>
        <charset val="204"/>
      </rPr>
      <t>)</t>
    </r>
  </si>
  <si>
    <t>2.1.</t>
  </si>
  <si>
    <t>то же в % ((п.2/п.1)*100)</t>
  </si>
  <si>
    <t>3.</t>
  </si>
  <si>
    <r>
      <t>Расход электроэнергии на производственные    и хозяйственные нужды (</t>
    </r>
    <r>
      <rPr>
        <b/>
        <sz val="10"/>
        <rFont val="Arial"/>
        <family val="2"/>
        <charset val="204"/>
      </rPr>
      <t>Wсн</t>
    </r>
    <r>
      <rPr>
        <sz val="10"/>
        <rFont val="Arial"/>
        <family val="2"/>
        <charset val="204"/>
      </rPr>
      <t>)</t>
    </r>
  </si>
  <si>
    <t>4.</t>
  </si>
  <si>
    <r>
      <t>Отпуск электроэнергии из сети, (</t>
    </r>
    <r>
      <rPr>
        <b/>
        <sz val="10"/>
        <rFont val="Arial"/>
        <family val="2"/>
        <charset val="204"/>
      </rPr>
      <t>Wотп.)</t>
    </r>
  </si>
  <si>
    <t>4.1.</t>
  </si>
  <si>
    <r>
      <t>в т.ч. собственным потребителям ЭСО (</t>
    </r>
    <r>
      <rPr>
        <b/>
        <sz val="10"/>
        <rFont val="Arial"/>
        <family val="2"/>
        <charset val="204"/>
      </rPr>
      <t>Wпо</t>
    </r>
    <r>
      <rPr>
        <sz val="10"/>
        <rFont val="Arial"/>
        <family val="2"/>
        <charset val="204"/>
      </rPr>
      <t>).</t>
    </r>
  </si>
  <si>
    <t>из них:</t>
  </si>
  <si>
    <t>конечным потребителям</t>
  </si>
  <si>
    <t>на генераторном напряжении</t>
  </si>
  <si>
    <t>4.2.</t>
  </si>
  <si>
    <t>непосредственно присоединенной сетевой организации (Wнпсо)</t>
  </si>
  <si>
    <t>4.3.</t>
  </si>
  <si>
    <t>потребителям оптового рынка</t>
  </si>
  <si>
    <t>4.4.</t>
  </si>
  <si>
    <t>сальдо переток в другие организации</t>
  </si>
  <si>
    <t>5.</t>
  </si>
  <si>
    <r>
      <t xml:space="preserve">Отдача в смежные сети, всего </t>
    </r>
    <r>
      <rPr>
        <b/>
        <sz val="10"/>
        <rFont val="Arial"/>
        <family val="2"/>
        <charset val="204"/>
      </rPr>
      <t>(Wтр.о</t>
    </r>
    <r>
      <rPr>
        <sz val="10"/>
        <rFont val="Arial"/>
        <family val="2"/>
        <charset val="204"/>
      </rPr>
      <t>.)</t>
    </r>
  </si>
  <si>
    <t>в т.ч.  в сети</t>
  </si>
  <si>
    <t>6.</t>
  </si>
  <si>
    <r>
      <t xml:space="preserve">Нормативные потери электроэнергии </t>
    </r>
    <r>
      <rPr>
        <b/>
        <sz val="10"/>
        <rFont val="Arial"/>
        <family val="2"/>
        <charset val="204"/>
      </rPr>
      <t xml:space="preserve">∆Wнорм </t>
    </r>
  </si>
  <si>
    <t>6.1.</t>
  </si>
  <si>
    <t>то же в %</t>
  </si>
  <si>
    <t>7.</t>
  </si>
  <si>
    <r>
      <t>Сверхнормативные потери электроэнергии,</t>
    </r>
    <r>
      <rPr>
        <b/>
        <sz val="10"/>
        <rFont val="Arial"/>
        <family val="2"/>
        <charset val="204"/>
      </rPr>
      <t xml:space="preserve">  ∆Wсв норм</t>
    </r>
  </si>
  <si>
    <t>7.1.</t>
  </si>
  <si>
    <t xml:space="preserve"> 2010г.</t>
  </si>
  <si>
    <t xml:space="preserve"> 2011г.</t>
  </si>
  <si>
    <t>2012г.</t>
  </si>
  <si>
    <t>Показатели</t>
  </si>
  <si>
    <t>СН11</t>
  </si>
  <si>
    <t>- от сетевой организации I</t>
  </si>
  <si>
    <t>- от сетевой организации II</t>
  </si>
  <si>
    <t>…</t>
  </si>
  <si>
    <t>- …</t>
  </si>
  <si>
    <t>ОАО "МРСК Урала"</t>
  </si>
  <si>
    <t>Баланс электрической мощности по диапазонам напряжения</t>
  </si>
  <si>
    <t>ООО "Горэнерго"</t>
  </si>
  <si>
    <t>(наименование территориальной сетевой организации)</t>
  </si>
  <si>
    <t>№ п/п/.</t>
  </si>
  <si>
    <t>Поступление мощности в сеть всего, в том числе:</t>
  </si>
  <si>
    <t>из смежной сети всего, в том числе из сети:</t>
  </si>
  <si>
    <t>1.1.1.</t>
  </si>
  <si>
    <t>1.1.2.</t>
  </si>
  <si>
    <t>1.1.3.</t>
  </si>
  <si>
    <t>от электростанций</t>
  </si>
  <si>
    <t>поступление мощности от других сетевых организаций всего, в том числе:</t>
  </si>
  <si>
    <t>1.3.1.</t>
  </si>
  <si>
    <t>1.3.2.</t>
  </si>
  <si>
    <t>Потери мощности в сети</t>
  </si>
  <si>
    <t>то же в % (п. 2/п. 1)</t>
  </si>
  <si>
    <t>Полезный отпуск мощности потребителям всего, в том числе:</t>
  </si>
  <si>
    <t>3.1.</t>
  </si>
  <si>
    <t>заявленная (расчетная) мощность конечных потребителей (в том числе собственных потребителей)</t>
  </si>
  <si>
    <t>3.1.1.</t>
  </si>
  <si>
    <t>в том числе потребителям, присоединенным к центру питания на генераторном напряжении</t>
  </si>
  <si>
    <t>3.2.</t>
  </si>
  <si>
    <t>в другие сетевые организации всего, в том числе:</t>
  </si>
  <si>
    <t>3.2.1.</t>
  </si>
  <si>
    <t>3.2.2.</t>
  </si>
  <si>
    <t>Свердловская железная дорога - филиал ОАО "РЖД"</t>
  </si>
  <si>
    <t>2010г</t>
  </si>
  <si>
    <t>1.3.3.</t>
  </si>
  <si>
    <t>ООО "Агросервис"</t>
  </si>
  <si>
    <t>1.3.4.</t>
  </si>
  <si>
    <t>ООО "Объединённая электросетевая компания"</t>
  </si>
  <si>
    <t>2011г</t>
  </si>
  <si>
    <t>2013г.</t>
  </si>
  <si>
    <t>1.3.5.</t>
  </si>
  <si>
    <t>ФКЛПУ "Об.№1 ГУФСИН по Со"</t>
  </si>
  <si>
    <t>1.3.6.</t>
  </si>
  <si>
    <t>ГБУЗ Со "Тавдинская ЦРБ"</t>
  </si>
  <si>
    <t>1.3.7.</t>
  </si>
  <si>
    <t>ООО "ЕКТ Строй"</t>
  </si>
  <si>
    <t>1.3.8.</t>
  </si>
  <si>
    <t>МУП ГО "Тепловодоканал"</t>
  </si>
  <si>
    <r>
      <t xml:space="preserve"> </t>
    </r>
    <r>
      <rPr>
        <b/>
        <sz val="12"/>
        <rFont val="Times New Roman"/>
        <family val="1"/>
        <charset val="204"/>
      </rPr>
      <t>2009г.</t>
    </r>
  </si>
  <si>
    <r>
      <t xml:space="preserve"> </t>
    </r>
    <r>
      <rPr>
        <b/>
        <sz val="12"/>
        <rFont val="Times New Roman"/>
        <family val="1"/>
        <charset val="204"/>
      </rPr>
      <t>2012г</t>
    </r>
  </si>
  <si>
    <r>
      <t xml:space="preserve"> </t>
    </r>
    <r>
      <rPr>
        <b/>
        <sz val="12"/>
        <rFont val="Times New Roman"/>
        <family val="1"/>
        <charset val="204"/>
      </rPr>
      <t>2013г</t>
    </r>
  </si>
  <si>
    <t>2014г.</t>
  </si>
  <si>
    <t>2014 г.</t>
  </si>
  <si>
    <t>ООО "Инвестэнерго"</t>
  </si>
  <si>
    <t>МУП ГО "Городское хозяйство"</t>
  </si>
  <si>
    <t>1.3.9.</t>
  </si>
  <si>
    <t>ООО "Дар"</t>
  </si>
  <si>
    <t>Объёмы переданной электроэнергии по договору об оказании услуг по передаче электроэнергии потребителям</t>
  </si>
  <si>
    <t>период</t>
  </si>
  <si>
    <t>объём переданной электроэнергии, тыс.кВтч</t>
  </si>
  <si>
    <t>всего:</t>
  </si>
  <si>
    <t>2009 г</t>
  </si>
  <si>
    <t>2010 г</t>
  </si>
  <si>
    <t>2011 г</t>
  </si>
  <si>
    <t>2012 г</t>
  </si>
  <si>
    <t>2013 г</t>
  </si>
  <si>
    <t>2014 г</t>
  </si>
  <si>
    <t>2015 год</t>
  </si>
  <si>
    <t>2015 г.</t>
  </si>
  <si>
    <t xml:space="preserve">1.   </t>
  </si>
  <si>
    <t xml:space="preserve">Поступление   мощности  в сеть всего, в т.ч.          </t>
  </si>
  <si>
    <t xml:space="preserve">1.1. </t>
  </si>
  <si>
    <t xml:space="preserve">из смежной сети          </t>
  </si>
  <si>
    <t xml:space="preserve">1.2. </t>
  </si>
  <si>
    <t xml:space="preserve">от электростанций ПЭ     </t>
  </si>
  <si>
    <t>от других поставщиков  (в т.ч. с оптового рынка)</t>
  </si>
  <si>
    <t>От других сетевых организаций</t>
  </si>
  <si>
    <t>1.4.1.</t>
  </si>
  <si>
    <t>1.4.2.</t>
  </si>
  <si>
    <t xml:space="preserve">2.   </t>
  </si>
  <si>
    <t xml:space="preserve">Потери в сети            </t>
  </si>
  <si>
    <t xml:space="preserve">то же в %                </t>
  </si>
  <si>
    <t xml:space="preserve">3.   </t>
  </si>
  <si>
    <t>2015 г</t>
  </si>
  <si>
    <t xml:space="preserve">Полезный отпуск  мощности потребителям </t>
  </si>
  <si>
    <t>2016 год</t>
  </si>
  <si>
    <t>2016 г.</t>
  </si>
  <si>
    <t>2016 г</t>
  </si>
  <si>
    <t>2017 г.</t>
  </si>
  <si>
    <t>2017 год</t>
  </si>
  <si>
    <t>2017 г</t>
  </si>
  <si>
    <t>Баланс электрической электрической энергии по диапазонам напряжения</t>
  </si>
  <si>
    <t>МУП РТПС</t>
  </si>
  <si>
    <t>млн. кВт∙ч.</t>
  </si>
  <si>
    <r>
      <t xml:space="preserve">Фактические данные за </t>
    </r>
    <r>
      <rPr>
        <b/>
        <sz val="10"/>
        <rFont val="Arial"/>
        <family val="2"/>
        <charset val="204"/>
      </rPr>
      <t>2018г</t>
    </r>
  </si>
  <si>
    <t>Поступление электрической энергии в сеть всего, в том числе:</t>
  </si>
  <si>
    <t>поступление электрической энергии от других сетевых организаций всего, в том числе:.</t>
  </si>
  <si>
    <t>ООО "Режевские электрические сети"</t>
  </si>
  <si>
    <t>ФКУ ИК-26 ГУФСИН по СО</t>
  </si>
  <si>
    <t>ООО "УК Мельница"</t>
  </si>
  <si>
    <t>МУП ТГО "Тавдинские инженерные системы"</t>
  </si>
  <si>
    <t>Потери электрической энергии в сети</t>
  </si>
  <si>
    <t>Полезный отпуск электрической энергии из сети всего, в том числе:</t>
  </si>
  <si>
    <t xml:space="preserve">конечным  потребителям                                                </t>
  </si>
  <si>
    <t>(в том числе на собственное потребление)</t>
  </si>
  <si>
    <t>в том числе потребителям, присоединенным  к  центру питания  на генераторном напряжении</t>
  </si>
  <si>
    <t>сальдо переток в сети  других сетевых организаций всего, в том числе:</t>
  </si>
  <si>
    <r>
      <t xml:space="preserve">Фактические данные за </t>
    </r>
    <r>
      <rPr>
        <b/>
        <sz val="10"/>
        <rFont val="Arial"/>
        <family val="2"/>
        <charset val="204"/>
      </rPr>
      <t>2019г</t>
    </r>
  </si>
  <si>
    <t>МВт</t>
  </si>
  <si>
    <t>2018 г</t>
  </si>
  <si>
    <t>2019 г</t>
  </si>
  <si>
    <r>
      <t xml:space="preserve">Фактические данные за </t>
    </r>
    <r>
      <rPr>
        <b/>
        <sz val="10"/>
        <rFont val="Arial"/>
        <family val="2"/>
        <charset val="204"/>
      </rPr>
      <t>2020г</t>
    </r>
  </si>
  <si>
    <t>2020 г</t>
  </si>
  <si>
    <t>2021 г</t>
  </si>
  <si>
    <t>-</t>
  </si>
  <si>
    <r>
      <t xml:space="preserve">Фактические данные за </t>
    </r>
    <r>
      <rPr>
        <b/>
        <sz val="10"/>
        <rFont val="Arial"/>
        <family val="2"/>
        <charset val="204"/>
      </rPr>
      <t>2021г</t>
    </r>
  </si>
  <si>
    <t>ООО "АВТ Плюс"</t>
  </si>
  <si>
    <r>
      <t xml:space="preserve">Фактические данные за </t>
    </r>
    <r>
      <rPr>
        <b/>
        <sz val="10"/>
        <rFont val="Arial"/>
        <family val="2"/>
        <charset val="204"/>
      </rPr>
      <t>2022г</t>
    </r>
  </si>
  <si>
    <t>2022 г</t>
  </si>
  <si>
    <r>
      <t xml:space="preserve">Фактические данные за </t>
    </r>
    <r>
      <rPr>
        <b/>
        <sz val="10"/>
        <rFont val="Arial"/>
        <family val="2"/>
        <charset val="204"/>
      </rPr>
      <t>2023г</t>
    </r>
  </si>
  <si>
    <t>2023 год</t>
  </si>
  <si>
    <t>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</si>
</sst>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-* #,##0_р_._-;\-* #,##0_р_._-;_-* &quot;-&quot;??_р_._-;_-@_-"/>
    <numFmt numFmtId="166" formatCode="_-* #,##0.0_р_._-;\-* #,##0.0_р_._-;_-* &quot;-&quot;??_р_._-;_-@_-"/>
    <numFmt numFmtId="167" formatCode="0.000"/>
    <numFmt numFmtId="168" formatCode="0.0000"/>
  </numFmts>
  <fonts count="17" x14ac:knownFonts="1">
    <font>
      <sz val="10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sz val="10"/>
      <name val="Arial Cyr"/>
    </font>
    <font>
      <sz val="9"/>
      <name val="Arial"/>
      <family val="2"/>
      <charset val="204"/>
    </font>
    <font>
      <i/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164" fontId="1" fillId="0" borderId="0" applyFont="0" applyFill="0" applyBorder="0" applyAlignment="0" applyProtection="0"/>
  </cellStyleXfs>
  <cellXfs count="158">
    <xf numFmtId="0" fontId="0" fillId="0" borderId="0" xfId="0"/>
    <xf numFmtId="0" fontId="4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3" fontId="3" fillId="0" borderId="1" xfId="2" applyNumberFormat="1" applyFont="1" applyFill="1" applyBorder="1" applyAlignment="1">
      <alignment horizontal="center"/>
    </xf>
    <xf numFmtId="3" fontId="3" fillId="0" borderId="7" xfId="2" applyNumberFormat="1" applyFont="1" applyFill="1" applyBorder="1" applyAlignment="1">
      <alignment horizontal="center"/>
    </xf>
    <xf numFmtId="3" fontId="3" fillId="0" borderId="1" xfId="1" applyNumberFormat="1" applyFont="1" applyFill="1" applyBorder="1" applyAlignment="1">
      <alignment horizontal="center"/>
    </xf>
    <xf numFmtId="3" fontId="3" fillId="0" borderId="7" xfId="0" applyNumberFormat="1" applyFont="1" applyFill="1" applyBorder="1" applyAlignment="1">
      <alignment horizontal="center"/>
    </xf>
    <xf numFmtId="3" fontId="3" fillId="0" borderId="1" xfId="1" applyNumberFormat="1" applyFont="1" applyFill="1" applyBorder="1" applyAlignment="1">
      <alignment horizontal="center" wrapText="1"/>
    </xf>
    <xf numFmtId="3" fontId="8" fillId="0" borderId="7" xfId="0" applyNumberFormat="1" applyFont="1" applyFill="1" applyBorder="1" applyAlignment="1">
      <alignment horizontal="center"/>
    </xf>
    <xf numFmtId="2" fontId="3" fillId="0" borderId="1" xfId="2" applyNumberFormat="1" applyFont="1" applyFill="1" applyBorder="1" applyAlignment="1">
      <alignment horizontal="center"/>
    </xf>
    <xf numFmtId="2" fontId="3" fillId="0" borderId="1" xfId="1" applyNumberFormat="1" applyFont="1" applyFill="1" applyBorder="1" applyAlignment="1">
      <alignment horizontal="center"/>
    </xf>
    <xf numFmtId="2" fontId="3" fillId="0" borderId="7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 wrapText="1"/>
    </xf>
    <xf numFmtId="165" fontId="3" fillId="0" borderId="1" xfId="2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165" fontId="3" fillId="0" borderId="7" xfId="2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2" fontId="3" fillId="0" borderId="1" xfId="0" applyNumberFormat="1" applyFont="1" applyFill="1" applyBorder="1" applyAlignment="1">
      <alignment horizontal="center"/>
    </xf>
    <xf numFmtId="167" fontId="3" fillId="0" borderId="1" xfId="0" applyNumberFormat="1" applyFont="1" applyFill="1" applyBorder="1" applyAlignment="1">
      <alignment horizontal="center"/>
    </xf>
    <xf numFmtId="167" fontId="3" fillId="0" borderId="7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center"/>
    </xf>
    <xf numFmtId="2" fontId="3" fillId="0" borderId="10" xfId="0" applyNumberFormat="1" applyFont="1" applyFill="1" applyBorder="1" applyAlignment="1">
      <alignment horizontal="center"/>
    </xf>
    <xf numFmtId="0" fontId="0" fillId="0" borderId="0" xfId="0" applyFill="1"/>
    <xf numFmtId="0" fontId="3" fillId="0" borderId="0" xfId="0" applyFont="1" applyFill="1" applyBorder="1"/>
    <xf numFmtId="0" fontId="5" fillId="0" borderId="0" xfId="0" applyFont="1" applyFill="1" applyBorder="1"/>
    <xf numFmtId="0" fontId="6" fillId="0" borderId="0" xfId="0" applyFont="1" applyFill="1"/>
    <xf numFmtId="166" fontId="0" fillId="0" borderId="0" xfId="2" applyNumberFormat="1" applyFont="1" applyFill="1"/>
    <xf numFmtId="164" fontId="0" fillId="0" borderId="0" xfId="2" applyFont="1" applyFill="1"/>
    <xf numFmtId="0" fontId="12" fillId="0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Fill="1" applyBorder="1" applyAlignment="1">
      <alignment wrapText="1"/>
    </xf>
    <xf numFmtId="0" fontId="0" fillId="0" borderId="12" xfId="0" applyFont="1" applyFill="1" applyBorder="1" applyAlignment="1">
      <alignment wrapText="1"/>
    </xf>
    <xf numFmtId="1" fontId="0" fillId="0" borderId="1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167" fontId="0" fillId="0" borderId="12" xfId="0" applyNumberFormat="1" applyFont="1" applyFill="1" applyBorder="1" applyAlignment="1">
      <alignment horizontal="center" wrapText="1"/>
    </xf>
    <xf numFmtId="0" fontId="0" fillId="0" borderId="12" xfId="0" applyFont="1" applyFill="1" applyBorder="1" applyAlignment="1">
      <alignment horizontal="center" wrapText="1"/>
    </xf>
    <xf numFmtId="168" fontId="12" fillId="0" borderId="1" xfId="0" applyNumberFormat="1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wrapText="1"/>
    </xf>
    <xf numFmtId="167" fontId="12" fillId="0" borderId="1" xfId="0" applyNumberFormat="1" applyFont="1" applyFill="1" applyBorder="1" applyAlignment="1">
      <alignment horizontal="center" wrapText="1"/>
    </xf>
    <xf numFmtId="167" fontId="0" fillId="0" borderId="12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2" xfId="0" applyFont="1" applyFill="1" applyBorder="1" applyAlignment="1">
      <alignment wrapText="1"/>
    </xf>
    <xf numFmtId="0" fontId="0" fillId="0" borderId="1" xfId="0" applyBorder="1" applyAlignment="1">
      <alignment horizontal="center"/>
    </xf>
    <xf numFmtId="168" fontId="0" fillId="0" borderId="12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11" fillId="0" borderId="0" xfId="0" applyFont="1" applyFill="1" applyAlignment="1">
      <alignment horizontal="left"/>
    </xf>
    <xf numFmtId="0" fontId="15" fillId="0" borderId="0" xfId="0" applyFont="1" applyFill="1" applyAlignment="1">
      <alignment horizontal="center"/>
    </xf>
    <xf numFmtId="0" fontId="15" fillId="0" borderId="0" xfId="0" applyFont="1" applyFill="1"/>
    <xf numFmtId="0" fontId="11" fillId="0" borderId="11" xfId="0" applyFont="1" applyFill="1" applyBorder="1" applyAlignment="1">
      <alignment horizontal="left"/>
    </xf>
    <xf numFmtId="0" fontId="11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/>
    </xf>
    <xf numFmtId="0" fontId="12" fillId="0" borderId="0" xfId="0" applyFont="1" applyFill="1" applyAlignment="1"/>
    <xf numFmtId="0" fontId="12" fillId="0" borderId="0" xfId="0" applyFont="1" applyFill="1" applyAlignment="1">
      <alignment horizontal="center"/>
    </xf>
    <xf numFmtId="0" fontId="12" fillId="0" borderId="0" xfId="0" applyFont="1" applyFill="1"/>
    <xf numFmtId="0" fontId="12" fillId="0" borderId="1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wrapText="1"/>
    </xf>
    <xf numFmtId="0" fontId="12" fillId="0" borderId="1" xfId="0" applyFont="1" applyFill="1" applyBorder="1" applyAlignment="1"/>
    <xf numFmtId="0" fontId="12" fillId="0" borderId="1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left" wrapText="1"/>
    </xf>
    <xf numFmtId="0" fontId="12" fillId="0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15" fillId="2" borderId="0" xfId="0" applyFont="1" applyFill="1" applyAlignment="1"/>
    <xf numFmtId="0" fontId="15" fillId="2" borderId="0" xfId="0" applyFont="1" applyFill="1" applyAlignment="1">
      <alignment horizontal="center"/>
    </xf>
    <xf numFmtId="0" fontId="11" fillId="2" borderId="11" xfId="0" applyFont="1" applyFill="1" applyBorder="1" applyAlignment="1">
      <alignment horizontal="left"/>
    </xf>
    <xf numFmtId="0" fontId="11" fillId="2" borderId="11" xfId="0" applyFont="1" applyFill="1" applyBorder="1" applyAlignment="1"/>
    <xf numFmtId="0" fontId="11" fillId="2" borderId="11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2" fillId="2" borderId="1" xfId="0" applyFont="1" applyFill="1" applyBorder="1" applyAlignment="1">
      <alignment horizontal="left"/>
    </xf>
    <xf numFmtId="0" fontId="12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left"/>
    </xf>
    <xf numFmtId="49" fontId="13" fillId="2" borderId="0" xfId="0" applyNumberFormat="1" applyFont="1" applyFill="1" applyBorder="1" applyAlignment="1">
      <alignment horizontal="left" vertical="center"/>
    </xf>
    <xf numFmtId="0" fontId="13" fillId="2" borderId="0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/>
    </xf>
    <xf numFmtId="0" fontId="0" fillId="2" borderId="12" xfId="0" applyFill="1" applyBorder="1" applyAlignment="1">
      <alignment horizontal="left"/>
    </xf>
    <xf numFmtId="0" fontId="0" fillId="2" borderId="12" xfId="0" applyFont="1" applyFill="1" applyBorder="1" applyAlignment="1">
      <alignment wrapText="1"/>
    </xf>
    <xf numFmtId="0" fontId="0" fillId="2" borderId="12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left"/>
    </xf>
    <xf numFmtId="2" fontId="0" fillId="0" borderId="12" xfId="0" applyNumberFormat="1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7" fontId="4" fillId="0" borderId="0" xfId="0" applyNumberFormat="1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3" fontId="1" fillId="0" borderId="1" xfId="2" applyNumberFormat="1" applyFont="1" applyFill="1" applyBorder="1" applyAlignment="1">
      <alignment horizontal="center"/>
    </xf>
    <xf numFmtId="3" fontId="1" fillId="0" borderId="7" xfId="2" applyNumberFormat="1" applyFont="1" applyFill="1" applyBorder="1" applyAlignment="1">
      <alignment horizontal="center"/>
    </xf>
    <xf numFmtId="3" fontId="1" fillId="0" borderId="1" xfId="1" applyNumberFormat="1" applyFont="1" applyFill="1" applyBorder="1" applyAlignment="1">
      <alignment horizontal="center"/>
    </xf>
    <xf numFmtId="3" fontId="1" fillId="0" borderId="7" xfId="0" applyNumberFormat="1" applyFont="1" applyFill="1" applyBorder="1" applyAlignment="1">
      <alignment horizontal="center"/>
    </xf>
    <xf numFmtId="3" fontId="1" fillId="0" borderId="1" xfId="1" applyNumberFormat="1" applyFont="1" applyFill="1" applyBorder="1" applyAlignment="1">
      <alignment horizontal="center" wrapText="1"/>
    </xf>
    <xf numFmtId="2" fontId="1" fillId="0" borderId="1" xfId="2" applyNumberFormat="1" applyFont="1" applyFill="1" applyBorder="1" applyAlignment="1">
      <alignment horizontal="center"/>
    </xf>
    <xf numFmtId="2" fontId="1" fillId="0" borderId="1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left" wrapText="1"/>
    </xf>
    <xf numFmtId="165" fontId="1" fillId="0" borderId="1" xfId="2" applyNumberFormat="1" applyFont="1" applyFill="1" applyBorder="1" applyAlignment="1">
      <alignment horizontal="center"/>
    </xf>
    <xf numFmtId="2" fontId="1" fillId="0" borderId="7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165" fontId="1" fillId="0" borderId="7" xfId="2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167" fontId="1" fillId="0" borderId="1" xfId="0" applyNumberFormat="1" applyFont="1" applyFill="1" applyBorder="1" applyAlignment="1">
      <alignment horizontal="center"/>
    </xf>
    <xf numFmtId="167" fontId="1" fillId="0" borderId="7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left" wrapText="1"/>
    </xf>
    <xf numFmtId="0" fontId="1" fillId="0" borderId="9" xfId="0" applyFont="1" applyFill="1" applyBorder="1" applyAlignment="1">
      <alignment horizontal="center" vertical="center"/>
    </xf>
    <xf numFmtId="2" fontId="1" fillId="0" borderId="9" xfId="0" applyNumberFormat="1" applyFont="1" applyFill="1" applyBorder="1" applyAlignment="1">
      <alignment horizontal="center"/>
    </xf>
    <xf numFmtId="2" fontId="1" fillId="0" borderId="10" xfId="0" applyNumberFormat="1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5" fillId="0" borderId="12" xfId="0" applyFont="1" applyFill="1" applyBorder="1" applyAlignment="1">
      <alignment horizontal="center" wrapText="1"/>
    </xf>
    <xf numFmtId="0" fontId="0" fillId="0" borderId="12" xfId="0" applyFill="1" applyBorder="1" applyAlignment="1"/>
    <xf numFmtId="0" fontId="0" fillId="0" borderId="12" xfId="0" applyFill="1" applyBorder="1" applyAlignment="1">
      <alignment horizontal="left" wrapText="1"/>
    </xf>
    <xf numFmtId="0" fontId="4" fillId="0" borderId="0" xfId="0" applyFont="1" applyBorder="1" applyAlignment="1">
      <alignment horizontal="center"/>
    </xf>
    <xf numFmtId="17" fontId="4" fillId="0" borderId="0" xfId="0" applyNumberFormat="1" applyFont="1" applyBorder="1" applyAlignment="1">
      <alignment horizontal="center"/>
    </xf>
    <xf numFmtId="1" fontId="0" fillId="0" borderId="1" xfId="0" applyNumberFormat="1" applyFill="1" applyBorder="1"/>
    <xf numFmtId="0" fontId="9" fillId="0" borderId="1" xfId="0" applyFont="1" applyFill="1" applyBorder="1" applyAlignment="1">
      <alignment horizontal="left" wrapText="1"/>
    </xf>
    <xf numFmtId="0" fontId="2" fillId="0" borderId="0" xfId="0" applyFont="1" applyFill="1"/>
    <xf numFmtId="0" fontId="16" fillId="2" borderId="0" xfId="0" applyFont="1" applyFill="1"/>
    <xf numFmtId="0" fontId="2" fillId="2" borderId="0" xfId="0" applyFont="1" applyFill="1"/>
    <xf numFmtId="0" fontId="0" fillId="0" borderId="13" xfId="0" applyFill="1" applyBorder="1" applyAlignment="1">
      <alignment horizontal="left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left"/>
    </xf>
    <xf numFmtId="0" fontId="1" fillId="0" borderId="13" xfId="0" applyFont="1" applyFill="1" applyBorder="1" applyAlignment="1">
      <alignment horizontal="left"/>
    </xf>
    <xf numFmtId="0" fontId="1" fillId="0" borderId="14" xfId="0" applyFont="1" applyFill="1" applyBorder="1" applyAlignment="1">
      <alignment horizontal="left"/>
    </xf>
    <xf numFmtId="0" fontId="1" fillId="0" borderId="15" xfId="0" applyFont="1" applyFill="1" applyBorder="1" applyAlignment="1">
      <alignment horizontal="left"/>
    </xf>
  </cellXfs>
  <cellStyles count="3">
    <cellStyle name="Обычный" xfId="0" builtinId="0"/>
    <cellStyle name="Обычный_Прил к рег5(1,2,3,8,9,10)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58"/>
  <sheetViews>
    <sheetView tabSelected="1" topLeftCell="A324" zoomScale="80" zoomScaleNormal="80" workbookViewId="0">
      <selection activeCell="P336" sqref="P336"/>
    </sheetView>
  </sheetViews>
  <sheetFormatPr defaultRowHeight="15.75" x14ac:dyDescent="0.25"/>
  <cols>
    <col min="1" max="1" width="3.85546875" style="80" customWidth="1"/>
    <col min="2" max="2" width="7" style="93" customWidth="1"/>
    <col min="3" max="3" width="45.28515625" style="78" customWidth="1"/>
    <col min="4" max="8" width="9.140625" style="79"/>
    <col min="9" max="16384" width="9.140625" style="80"/>
  </cols>
  <sheetData>
    <row r="1" spans="2:8" s="74" customFormat="1" ht="18.75" x14ac:dyDescent="0.3">
      <c r="B1" s="94" t="s">
        <v>63</v>
      </c>
      <c r="C1" s="95"/>
      <c r="D1" s="96"/>
      <c r="E1" s="96"/>
      <c r="F1" s="96"/>
      <c r="G1" s="96"/>
      <c r="H1" s="96"/>
    </row>
    <row r="2" spans="2:8" s="74" customFormat="1" ht="18.75" x14ac:dyDescent="0.3">
      <c r="B2" s="97" t="s">
        <v>64</v>
      </c>
      <c r="C2" s="98"/>
      <c r="D2" s="99"/>
      <c r="E2" s="99"/>
      <c r="F2" s="100"/>
      <c r="G2" s="100"/>
      <c r="H2" s="100"/>
    </row>
    <row r="3" spans="2:8" ht="18" customHeight="1" x14ac:dyDescent="0.25">
      <c r="B3" s="77" t="s">
        <v>65</v>
      </c>
    </row>
    <row r="4" spans="2:8" ht="12" hidden="1" customHeight="1" x14ac:dyDescent="0.25">
      <c r="B4" s="77"/>
    </row>
    <row r="5" spans="2:8" ht="5.25" customHeight="1" x14ac:dyDescent="0.25">
      <c r="B5" s="77"/>
    </row>
    <row r="6" spans="2:8" x14ac:dyDescent="0.25">
      <c r="B6" s="101" t="s">
        <v>103</v>
      </c>
      <c r="C6" s="102"/>
      <c r="D6" s="103"/>
      <c r="E6" s="103"/>
      <c r="F6" s="103"/>
      <c r="G6" s="103"/>
      <c r="H6" s="103"/>
    </row>
    <row r="7" spans="2:8" ht="31.5" x14ac:dyDescent="0.25">
      <c r="B7" s="82" t="s">
        <v>66</v>
      </c>
      <c r="C7" s="83" t="s">
        <v>56</v>
      </c>
      <c r="D7" s="84" t="s">
        <v>7</v>
      </c>
      <c r="E7" s="84" t="s">
        <v>8</v>
      </c>
      <c r="F7" s="84" t="s">
        <v>17</v>
      </c>
      <c r="G7" s="84" t="s">
        <v>57</v>
      </c>
      <c r="H7" s="84" t="s">
        <v>1</v>
      </c>
    </row>
    <row r="8" spans="2:8" ht="31.5" x14ac:dyDescent="0.25">
      <c r="B8" s="85">
        <v>1</v>
      </c>
      <c r="C8" s="40" t="s">
        <v>67</v>
      </c>
      <c r="D8" s="55">
        <f>D14</f>
        <v>16.843999999999998</v>
      </c>
      <c r="E8" s="55">
        <f>E14</f>
        <v>13.79</v>
      </c>
      <c r="F8" s="55">
        <f>F14</f>
        <v>0</v>
      </c>
      <c r="G8" s="55">
        <f>G9+G14</f>
        <v>16.843999999999998</v>
      </c>
      <c r="H8" s="56">
        <f>G8-G18-G20</f>
        <v>13.276036199999997</v>
      </c>
    </row>
    <row r="9" spans="2:8" x14ac:dyDescent="0.25">
      <c r="B9" s="85" t="s">
        <v>13</v>
      </c>
      <c r="C9" s="40" t="s">
        <v>68</v>
      </c>
      <c r="D9" s="55"/>
      <c r="E9" s="55"/>
      <c r="F9" s="55"/>
      <c r="G9" s="55">
        <f>G10+G11</f>
        <v>13.79</v>
      </c>
      <c r="H9" s="55"/>
    </row>
    <row r="10" spans="2:8" x14ac:dyDescent="0.25">
      <c r="B10" s="85" t="s">
        <v>69</v>
      </c>
      <c r="C10" s="40" t="s">
        <v>8</v>
      </c>
      <c r="D10" s="55"/>
      <c r="E10" s="55"/>
      <c r="F10" s="55"/>
      <c r="G10" s="55">
        <f>E14</f>
        <v>13.79</v>
      </c>
      <c r="H10" s="55"/>
    </row>
    <row r="11" spans="2:8" x14ac:dyDescent="0.25">
      <c r="B11" s="85" t="s">
        <v>70</v>
      </c>
      <c r="C11" s="40" t="s">
        <v>17</v>
      </c>
      <c r="D11" s="55"/>
      <c r="E11" s="55"/>
      <c r="F11" s="55"/>
      <c r="G11" s="55">
        <f>F14</f>
        <v>0</v>
      </c>
      <c r="H11" s="55"/>
    </row>
    <row r="12" spans="2:8" x14ac:dyDescent="0.25">
      <c r="B12" s="85" t="s">
        <v>71</v>
      </c>
      <c r="C12" s="40" t="s">
        <v>57</v>
      </c>
      <c r="D12" s="55"/>
      <c r="E12" s="55"/>
      <c r="F12" s="55"/>
      <c r="G12" s="55"/>
      <c r="H12" s="56">
        <f>H8</f>
        <v>13.276036199999997</v>
      </c>
    </row>
    <row r="13" spans="2:8" x14ac:dyDescent="0.25">
      <c r="B13" s="85" t="s">
        <v>18</v>
      </c>
      <c r="C13" s="40" t="s">
        <v>72</v>
      </c>
      <c r="D13" s="55"/>
      <c r="E13" s="55"/>
      <c r="F13" s="55"/>
      <c r="G13" s="55"/>
      <c r="H13" s="55"/>
    </row>
    <row r="14" spans="2:8" ht="31.5" x14ac:dyDescent="0.25">
      <c r="B14" s="85" t="s">
        <v>20</v>
      </c>
      <c r="C14" s="40" t="s">
        <v>73</v>
      </c>
      <c r="D14" s="55">
        <f>E14+F14+G14</f>
        <v>16.843999999999998</v>
      </c>
      <c r="E14" s="55">
        <v>13.79</v>
      </c>
      <c r="F14" s="55">
        <v>0</v>
      </c>
      <c r="G14" s="55">
        <v>3.0539999999999998</v>
      </c>
      <c r="H14" s="55"/>
    </row>
    <row r="15" spans="2:8" x14ac:dyDescent="0.25">
      <c r="B15" s="85" t="s">
        <v>74</v>
      </c>
      <c r="C15" s="40" t="s">
        <v>58</v>
      </c>
      <c r="D15" s="55"/>
      <c r="E15" s="55"/>
      <c r="F15" s="55"/>
      <c r="G15" s="55"/>
      <c r="H15" s="55"/>
    </row>
    <row r="16" spans="2:8" x14ac:dyDescent="0.25">
      <c r="B16" s="85" t="s">
        <v>75</v>
      </c>
      <c r="C16" s="40" t="s">
        <v>59</v>
      </c>
      <c r="D16" s="55"/>
      <c r="E16" s="55"/>
      <c r="F16" s="55"/>
      <c r="G16" s="55"/>
      <c r="H16" s="55"/>
    </row>
    <row r="17" spans="2:8" x14ac:dyDescent="0.25">
      <c r="B17" s="85" t="s">
        <v>60</v>
      </c>
      <c r="C17" s="40" t="s">
        <v>61</v>
      </c>
      <c r="D17" s="55"/>
      <c r="E17" s="55"/>
      <c r="F17" s="55"/>
      <c r="G17" s="55"/>
      <c r="H17" s="55"/>
    </row>
    <row r="18" spans="2:8" x14ac:dyDescent="0.25">
      <c r="B18" s="85">
        <v>2</v>
      </c>
      <c r="C18" s="40" t="s">
        <v>76</v>
      </c>
      <c r="D18" s="56">
        <v>3.5089999999999999</v>
      </c>
      <c r="E18" s="55"/>
      <c r="F18" s="55"/>
      <c r="G18" s="56">
        <f>G8*G19/100</f>
        <v>0.61396379999999995</v>
      </c>
      <c r="H18" s="56">
        <f>D18-G18</f>
        <v>2.8950361999999998</v>
      </c>
    </row>
    <row r="19" spans="2:8" x14ac:dyDescent="0.25">
      <c r="B19" s="85"/>
      <c r="C19" s="40" t="s">
        <v>77</v>
      </c>
      <c r="D19" s="56">
        <f>D18/D8*100</f>
        <v>20.832343861315607</v>
      </c>
      <c r="E19" s="55"/>
      <c r="F19" s="55"/>
      <c r="G19" s="55">
        <v>3.645</v>
      </c>
      <c r="H19" s="56">
        <f>H18/H8*100</f>
        <v>21.806480160094775</v>
      </c>
    </row>
    <row r="20" spans="2:8" ht="31.5" x14ac:dyDescent="0.25">
      <c r="B20" s="85">
        <v>3</v>
      </c>
      <c r="C20" s="40" t="s">
        <v>78</v>
      </c>
      <c r="D20" s="55">
        <f>G20+H20</f>
        <v>13.335000000000001</v>
      </c>
      <c r="E20" s="55"/>
      <c r="F20" s="55"/>
      <c r="G20" s="55">
        <f>G21+G23</f>
        <v>2.9540000000000002</v>
      </c>
      <c r="H20" s="55">
        <f>H21+H23</f>
        <v>10.381</v>
      </c>
    </row>
    <row r="21" spans="2:8" ht="47.25" x14ac:dyDescent="0.25">
      <c r="B21" s="85" t="s">
        <v>79</v>
      </c>
      <c r="C21" s="40" t="s">
        <v>80</v>
      </c>
      <c r="D21" s="55">
        <f>G21+H21</f>
        <v>13.085000000000001</v>
      </c>
      <c r="E21" s="55"/>
      <c r="F21" s="55"/>
      <c r="G21" s="55">
        <v>2.7050000000000001</v>
      </c>
      <c r="H21" s="55">
        <v>10.38</v>
      </c>
    </row>
    <row r="22" spans="2:8" ht="33" customHeight="1" x14ac:dyDescent="0.25">
      <c r="B22" s="85" t="s">
        <v>81</v>
      </c>
      <c r="C22" s="40" t="s">
        <v>82</v>
      </c>
      <c r="D22" s="55"/>
      <c r="E22" s="55"/>
      <c r="F22" s="55"/>
      <c r="G22" s="55"/>
      <c r="H22" s="55"/>
    </row>
    <row r="23" spans="2:8" ht="31.5" x14ac:dyDescent="0.25">
      <c r="B23" s="85" t="s">
        <v>83</v>
      </c>
      <c r="C23" s="40" t="s">
        <v>84</v>
      </c>
      <c r="D23" s="55">
        <f>G23+H23</f>
        <v>0.25</v>
      </c>
      <c r="E23" s="55"/>
      <c r="F23" s="55"/>
      <c r="G23" s="55">
        <f>G24+G25</f>
        <v>0.249</v>
      </c>
      <c r="H23" s="55">
        <f>H24+H25</f>
        <v>1E-3</v>
      </c>
    </row>
    <row r="24" spans="2:8" x14ac:dyDescent="0.25">
      <c r="B24" s="85" t="s">
        <v>85</v>
      </c>
      <c r="C24" s="40" t="s">
        <v>62</v>
      </c>
      <c r="D24" s="55">
        <f>G24+H24</f>
        <v>6.4000000000000001E-2</v>
      </c>
      <c r="E24" s="55"/>
      <c r="F24" s="55"/>
      <c r="G24" s="55">
        <v>6.4000000000000001E-2</v>
      </c>
      <c r="H24" s="55"/>
    </row>
    <row r="25" spans="2:8" ht="31.5" x14ac:dyDescent="0.25">
      <c r="B25" s="85" t="s">
        <v>86</v>
      </c>
      <c r="C25" s="40" t="s">
        <v>87</v>
      </c>
      <c r="D25" s="55">
        <f>G25+H25</f>
        <v>0.186</v>
      </c>
      <c r="E25" s="55"/>
      <c r="F25" s="55"/>
      <c r="G25" s="55">
        <v>0.185</v>
      </c>
      <c r="H25" s="55">
        <v>1E-3</v>
      </c>
    </row>
    <row r="26" spans="2:8" x14ac:dyDescent="0.25">
      <c r="B26" s="104" t="s">
        <v>88</v>
      </c>
      <c r="C26" s="102"/>
      <c r="D26" s="103"/>
      <c r="E26" s="103"/>
      <c r="F26" s="103"/>
      <c r="G26" s="103"/>
      <c r="H26" s="103"/>
    </row>
    <row r="27" spans="2:8" ht="31.5" x14ac:dyDescent="0.25">
      <c r="B27" s="82" t="s">
        <v>66</v>
      </c>
      <c r="C27" s="83" t="s">
        <v>56</v>
      </c>
      <c r="D27" s="84" t="s">
        <v>7</v>
      </c>
      <c r="E27" s="84" t="s">
        <v>8</v>
      </c>
      <c r="F27" s="84" t="s">
        <v>17</v>
      </c>
      <c r="G27" s="84" t="s">
        <v>57</v>
      </c>
      <c r="H27" s="84" t="s">
        <v>1</v>
      </c>
    </row>
    <row r="28" spans="2:8" ht="31.5" x14ac:dyDescent="0.25">
      <c r="B28" s="85">
        <v>1</v>
      </c>
      <c r="C28" s="40" t="s">
        <v>67</v>
      </c>
      <c r="D28" s="55">
        <f>D34</f>
        <v>19.895</v>
      </c>
      <c r="E28" s="55">
        <f>E34</f>
        <v>12.866</v>
      </c>
      <c r="F28" s="55">
        <f>F34</f>
        <v>2.9239999999999999</v>
      </c>
      <c r="G28" s="55">
        <f>G29+G34</f>
        <v>19.895</v>
      </c>
      <c r="H28" s="56">
        <f>G28-G38-G40</f>
        <v>15.025827250000001</v>
      </c>
    </row>
    <row r="29" spans="2:8" x14ac:dyDescent="0.25">
      <c r="B29" s="85" t="s">
        <v>13</v>
      </c>
      <c r="C29" s="40" t="s">
        <v>68</v>
      </c>
      <c r="D29" s="55"/>
      <c r="E29" s="55"/>
      <c r="F29" s="55"/>
      <c r="G29" s="55">
        <f>G30+G31</f>
        <v>15.79</v>
      </c>
      <c r="H29" s="55"/>
    </row>
    <row r="30" spans="2:8" x14ac:dyDescent="0.25">
      <c r="B30" s="85" t="s">
        <v>69</v>
      </c>
      <c r="C30" s="40" t="s">
        <v>8</v>
      </c>
      <c r="D30" s="55"/>
      <c r="E30" s="55"/>
      <c r="F30" s="55"/>
      <c r="G30" s="55">
        <f>E34</f>
        <v>12.866</v>
      </c>
      <c r="H30" s="55"/>
    </row>
    <row r="31" spans="2:8" x14ac:dyDescent="0.25">
      <c r="B31" s="85" t="s">
        <v>70</v>
      </c>
      <c r="C31" s="40" t="s">
        <v>17</v>
      </c>
      <c r="D31" s="55"/>
      <c r="E31" s="55"/>
      <c r="F31" s="55"/>
      <c r="G31" s="55">
        <f>F34</f>
        <v>2.9239999999999999</v>
      </c>
      <c r="H31" s="55"/>
    </row>
    <row r="32" spans="2:8" x14ac:dyDescent="0.25">
      <c r="B32" s="85" t="s">
        <v>71</v>
      </c>
      <c r="C32" s="40" t="s">
        <v>57</v>
      </c>
      <c r="D32" s="55"/>
      <c r="E32" s="55"/>
      <c r="F32" s="55"/>
      <c r="G32" s="55"/>
      <c r="H32" s="56">
        <f>H28</f>
        <v>15.025827250000001</v>
      </c>
    </row>
    <row r="33" spans="2:8" x14ac:dyDescent="0.25">
      <c r="B33" s="85" t="s">
        <v>18</v>
      </c>
      <c r="C33" s="40" t="s">
        <v>72</v>
      </c>
      <c r="D33" s="55"/>
      <c r="E33" s="55"/>
      <c r="F33" s="55"/>
      <c r="G33" s="55"/>
      <c r="H33" s="55"/>
    </row>
    <row r="34" spans="2:8" ht="31.5" x14ac:dyDescent="0.25">
      <c r="B34" s="85" t="s">
        <v>20</v>
      </c>
      <c r="C34" s="40" t="s">
        <v>73</v>
      </c>
      <c r="D34" s="55">
        <f>E34+F34+G34</f>
        <v>19.895</v>
      </c>
      <c r="E34" s="55">
        <v>12.866</v>
      </c>
      <c r="F34" s="55">
        <v>2.9239999999999999</v>
      </c>
      <c r="G34" s="55">
        <v>4.1050000000000004</v>
      </c>
      <c r="H34" s="55"/>
    </row>
    <row r="35" spans="2:8" x14ac:dyDescent="0.25">
      <c r="B35" s="85" t="s">
        <v>74</v>
      </c>
      <c r="C35" s="40" t="s">
        <v>58</v>
      </c>
      <c r="D35" s="55"/>
      <c r="E35" s="55"/>
      <c r="F35" s="55"/>
      <c r="G35" s="55"/>
      <c r="H35" s="55"/>
    </row>
    <row r="36" spans="2:8" x14ac:dyDescent="0.25">
      <c r="B36" s="85" t="s">
        <v>75</v>
      </c>
      <c r="C36" s="40" t="s">
        <v>59</v>
      </c>
      <c r="D36" s="55"/>
      <c r="E36" s="55"/>
      <c r="F36" s="55"/>
      <c r="G36" s="55"/>
      <c r="H36" s="55"/>
    </row>
    <row r="37" spans="2:8" x14ac:dyDescent="0.25">
      <c r="B37" s="85" t="s">
        <v>60</v>
      </c>
      <c r="C37" s="40" t="s">
        <v>61</v>
      </c>
      <c r="D37" s="55"/>
      <c r="E37" s="55"/>
      <c r="F37" s="55"/>
      <c r="G37" s="55"/>
      <c r="H37" s="55"/>
    </row>
    <row r="38" spans="2:8" x14ac:dyDescent="0.25">
      <c r="B38" s="85">
        <v>2</v>
      </c>
      <c r="C38" s="40" t="s">
        <v>76</v>
      </c>
      <c r="D38" s="56">
        <v>2.7050000000000001</v>
      </c>
      <c r="E38" s="55"/>
      <c r="F38" s="55"/>
      <c r="G38" s="56">
        <f>G28*G39/100</f>
        <v>0.72517275000000003</v>
      </c>
      <c r="H38" s="56">
        <f>D38-G38</f>
        <v>1.97982725</v>
      </c>
    </row>
    <row r="39" spans="2:8" x14ac:dyDescent="0.25">
      <c r="B39" s="85"/>
      <c r="C39" s="40" t="s">
        <v>77</v>
      </c>
      <c r="D39" s="56">
        <f>D38/D28*100</f>
        <v>13.59638100025132</v>
      </c>
      <c r="E39" s="55"/>
      <c r="F39" s="55"/>
      <c r="G39" s="55">
        <v>3.645</v>
      </c>
      <c r="H39" s="56">
        <f>H38/H28*100</f>
        <v>13.176161399033786</v>
      </c>
    </row>
    <row r="40" spans="2:8" ht="31.5" x14ac:dyDescent="0.25">
      <c r="B40" s="85">
        <v>3</v>
      </c>
      <c r="C40" s="40" t="s">
        <v>78</v>
      </c>
      <c r="D40" s="55">
        <f>G40+H40</f>
        <v>17.189999999999998</v>
      </c>
      <c r="E40" s="55"/>
      <c r="F40" s="55"/>
      <c r="G40" s="55">
        <f>G41+G43</f>
        <v>4.1440000000000001</v>
      </c>
      <c r="H40" s="55">
        <f>H41+H43</f>
        <v>13.045999999999999</v>
      </c>
    </row>
    <row r="41" spans="2:8" ht="47.25" x14ac:dyDescent="0.25">
      <c r="B41" s="85" t="s">
        <v>79</v>
      </c>
      <c r="C41" s="40" t="s">
        <v>80</v>
      </c>
      <c r="D41" s="55">
        <f>G41+H41</f>
        <v>16.940000000000001</v>
      </c>
      <c r="E41" s="55"/>
      <c r="F41" s="55"/>
      <c r="G41" s="55">
        <v>3.895</v>
      </c>
      <c r="H41" s="55">
        <v>13.045</v>
      </c>
    </row>
    <row r="42" spans="2:8" ht="34.5" customHeight="1" x14ac:dyDescent="0.25">
      <c r="B42" s="85" t="s">
        <v>81</v>
      </c>
      <c r="C42" s="40" t="s">
        <v>82</v>
      </c>
      <c r="D42" s="55"/>
      <c r="E42" s="55"/>
      <c r="F42" s="55"/>
      <c r="G42" s="55"/>
      <c r="H42" s="55"/>
    </row>
    <row r="43" spans="2:8" ht="31.5" x14ac:dyDescent="0.25">
      <c r="B43" s="85" t="s">
        <v>83</v>
      </c>
      <c r="C43" s="40" t="s">
        <v>84</v>
      </c>
      <c r="D43" s="55">
        <f>G43+H43</f>
        <v>0.25</v>
      </c>
      <c r="E43" s="55"/>
      <c r="F43" s="55"/>
      <c r="G43" s="55">
        <f>G44+G45</f>
        <v>0.249</v>
      </c>
      <c r="H43" s="55">
        <f>H44+H45</f>
        <v>1E-3</v>
      </c>
    </row>
    <row r="44" spans="2:8" x14ac:dyDescent="0.25">
      <c r="B44" s="85" t="s">
        <v>85</v>
      </c>
      <c r="C44" s="40" t="s">
        <v>62</v>
      </c>
      <c r="D44" s="55">
        <f>G44+H44</f>
        <v>5.5E-2</v>
      </c>
      <c r="E44" s="55"/>
      <c r="F44" s="55"/>
      <c r="G44" s="55">
        <v>5.5E-2</v>
      </c>
      <c r="H44" s="55"/>
    </row>
    <row r="45" spans="2:8" ht="31.5" x14ac:dyDescent="0.25">
      <c r="B45" s="85" t="s">
        <v>86</v>
      </c>
      <c r="C45" s="40" t="s">
        <v>87</v>
      </c>
      <c r="D45" s="55">
        <f>G45+H45</f>
        <v>0.19500000000000001</v>
      </c>
      <c r="E45" s="55"/>
      <c r="F45" s="55"/>
      <c r="G45" s="55">
        <v>0.19400000000000001</v>
      </c>
      <c r="H45" s="55">
        <v>1E-3</v>
      </c>
    </row>
    <row r="46" spans="2:8" x14ac:dyDescent="0.25">
      <c r="B46" s="104" t="s">
        <v>93</v>
      </c>
      <c r="C46" s="102"/>
      <c r="D46" s="103"/>
      <c r="E46" s="103"/>
      <c r="F46" s="103"/>
      <c r="G46" s="103"/>
      <c r="H46" s="103"/>
    </row>
    <row r="47" spans="2:8" ht="31.5" x14ac:dyDescent="0.25">
      <c r="B47" s="82" t="s">
        <v>66</v>
      </c>
      <c r="C47" s="83" t="s">
        <v>56</v>
      </c>
      <c r="D47" s="84" t="s">
        <v>7</v>
      </c>
      <c r="E47" s="84" t="s">
        <v>8</v>
      </c>
      <c r="F47" s="84" t="s">
        <v>17</v>
      </c>
      <c r="G47" s="84" t="s">
        <v>57</v>
      </c>
      <c r="H47" s="84" t="s">
        <v>1</v>
      </c>
    </row>
    <row r="48" spans="2:8" ht="31.5" x14ac:dyDescent="0.25">
      <c r="B48" s="85">
        <v>1</v>
      </c>
      <c r="C48" s="40" t="s">
        <v>67</v>
      </c>
      <c r="D48" s="55">
        <f>D54</f>
        <v>20.155000000000001</v>
      </c>
      <c r="E48" s="55">
        <f>E54</f>
        <v>13.225</v>
      </c>
      <c r="F48" s="55">
        <f>F54</f>
        <v>2.9</v>
      </c>
      <c r="G48" s="55">
        <f>G49+G54</f>
        <v>20.155000000000001</v>
      </c>
      <c r="H48" s="56">
        <f>G48-G59-G61</f>
        <v>15.440350250000002</v>
      </c>
    </row>
    <row r="49" spans="2:8" x14ac:dyDescent="0.25">
      <c r="B49" s="85" t="s">
        <v>13</v>
      </c>
      <c r="C49" s="40" t="s">
        <v>68</v>
      </c>
      <c r="D49" s="55"/>
      <c r="E49" s="55"/>
      <c r="F49" s="55"/>
      <c r="G49" s="55">
        <f>G50+G51</f>
        <v>16.125</v>
      </c>
      <c r="H49" s="55"/>
    </row>
    <row r="50" spans="2:8" x14ac:dyDescent="0.25">
      <c r="B50" s="85" t="s">
        <v>69</v>
      </c>
      <c r="C50" s="40" t="s">
        <v>8</v>
      </c>
      <c r="D50" s="55"/>
      <c r="E50" s="55"/>
      <c r="F50" s="55"/>
      <c r="G50" s="55">
        <f>E54</f>
        <v>13.225</v>
      </c>
      <c r="H50" s="55"/>
    </row>
    <row r="51" spans="2:8" x14ac:dyDescent="0.25">
      <c r="B51" s="85" t="s">
        <v>70</v>
      </c>
      <c r="C51" s="40" t="s">
        <v>17</v>
      </c>
      <c r="D51" s="55"/>
      <c r="E51" s="55"/>
      <c r="F51" s="55"/>
      <c r="G51" s="55">
        <f>F54</f>
        <v>2.9</v>
      </c>
      <c r="H51" s="55"/>
    </row>
    <row r="52" spans="2:8" x14ac:dyDescent="0.25">
      <c r="B52" s="85" t="s">
        <v>71</v>
      </c>
      <c r="C52" s="40" t="s">
        <v>57</v>
      </c>
      <c r="D52" s="55"/>
      <c r="E52" s="55"/>
      <c r="F52" s="55"/>
      <c r="G52" s="55"/>
      <c r="H52" s="56">
        <f>H48</f>
        <v>15.440350250000002</v>
      </c>
    </row>
    <row r="53" spans="2:8" x14ac:dyDescent="0.25">
      <c r="B53" s="85" t="s">
        <v>18</v>
      </c>
      <c r="C53" s="40" t="s">
        <v>72</v>
      </c>
      <c r="D53" s="55"/>
      <c r="E53" s="55"/>
      <c r="F53" s="55"/>
      <c r="G53" s="55"/>
      <c r="H53" s="55"/>
    </row>
    <row r="54" spans="2:8" ht="31.5" x14ac:dyDescent="0.25">
      <c r="B54" s="85" t="s">
        <v>20</v>
      </c>
      <c r="C54" s="40" t="s">
        <v>73</v>
      </c>
      <c r="D54" s="55">
        <f>E54+F54+G54</f>
        <v>20.155000000000001</v>
      </c>
      <c r="E54" s="55">
        <v>13.225</v>
      </c>
      <c r="F54" s="55">
        <v>2.9</v>
      </c>
      <c r="G54" s="55">
        <v>4.03</v>
      </c>
      <c r="H54" s="55"/>
    </row>
    <row r="55" spans="2:8" x14ac:dyDescent="0.25">
      <c r="B55" s="85" t="s">
        <v>74</v>
      </c>
      <c r="C55" s="40" t="s">
        <v>62</v>
      </c>
      <c r="D55" s="55">
        <f>E55+G55</f>
        <v>16.86</v>
      </c>
      <c r="E55" s="55">
        <v>13.225</v>
      </c>
      <c r="F55" s="55"/>
      <c r="G55" s="55">
        <v>3.6349999999999998</v>
      </c>
      <c r="H55" s="55"/>
    </row>
    <row r="56" spans="2:8" ht="31.5" x14ac:dyDescent="0.25">
      <c r="B56" s="85" t="s">
        <v>75</v>
      </c>
      <c r="C56" s="40" t="s">
        <v>87</v>
      </c>
      <c r="D56" s="55">
        <f>G56</f>
        <v>0.28499999999999998</v>
      </c>
      <c r="E56" s="55"/>
      <c r="F56" s="55"/>
      <c r="G56" s="55">
        <v>0.28499999999999998</v>
      </c>
      <c r="H56" s="55"/>
    </row>
    <row r="57" spans="2:8" x14ac:dyDescent="0.25">
      <c r="B57" s="85" t="s">
        <v>89</v>
      </c>
      <c r="C57" s="40" t="s">
        <v>90</v>
      </c>
      <c r="D57" s="55">
        <f>G57</f>
        <v>0.11</v>
      </c>
      <c r="E57" s="55"/>
      <c r="F57" s="55"/>
      <c r="G57" s="55">
        <v>0.11</v>
      </c>
      <c r="H57" s="55"/>
    </row>
    <row r="58" spans="2:8" ht="18" customHeight="1" x14ac:dyDescent="0.25">
      <c r="B58" s="85" t="s">
        <v>91</v>
      </c>
      <c r="C58" s="40" t="s">
        <v>92</v>
      </c>
      <c r="D58" s="55">
        <f>F58</f>
        <v>2.9</v>
      </c>
      <c r="E58" s="55"/>
      <c r="F58" s="55">
        <v>2.9</v>
      </c>
      <c r="G58" s="55"/>
      <c r="H58" s="55"/>
    </row>
    <row r="59" spans="2:8" x14ac:dyDescent="0.25">
      <c r="B59" s="85">
        <v>2</v>
      </c>
      <c r="C59" s="40" t="s">
        <v>76</v>
      </c>
      <c r="D59" s="56">
        <f>D48-D61</f>
        <v>2.847999999999999</v>
      </c>
      <c r="E59" s="55"/>
      <c r="F59" s="55"/>
      <c r="G59" s="56">
        <f>G48*G60/100</f>
        <v>0.7346497500000001</v>
      </c>
      <c r="H59" s="56">
        <f>D59-G59</f>
        <v>2.113350249999999</v>
      </c>
    </row>
    <row r="60" spans="2:8" x14ac:dyDescent="0.25">
      <c r="B60" s="85"/>
      <c r="C60" s="40" t="s">
        <v>77</v>
      </c>
      <c r="D60" s="56">
        <f>D59/D48*100</f>
        <v>14.130488712478288</v>
      </c>
      <c r="E60" s="55"/>
      <c r="F60" s="55"/>
      <c r="G60" s="55">
        <v>3.645</v>
      </c>
      <c r="H60" s="56">
        <f>H59/H48*100</f>
        <v>13.68719113091362</v>
      </c>
    </row>
    <row r="61" spans="2:8" ht="31.5" x14ac:dyDescent="0.25">
      <c r="B61" s="85">
        <v>3</v>
      </c>
      <c r="C61" s="40" t="s">
        <v>78</v>
      </c>
      <c r="D61" s="55">
        <f>G61+H61</f>
        <v>17.307000000000002</v>
      </c>
      <c r="E61" s="55"/>
      <c r="F61" s="55"/>
      <c r="G61" s="55">
        <f>G62+G64</f>
        <v>3.9800000000000004</v>
      </c>
      <c r="H61" s="55">
        <f>H62+H64</f>
        <v>13.327</v>
      </c>
    </row>
    <row r="62" spans="2:8" ht="47.25" x14ac:dyDescent="0.25">
      <c r="B62" s="85" t="s">
        <v>79</v>
      </c>
      <c r="C62" s="40" t="s">
        <v>80</v>
      </c>
      <c r="D62" s="55">
        <f>G62+H62</f>
        <v>17.035</v>
      </c>
      <c r="E62" s="55"/>
      <c r="F62" s="55"/>
      <c r="G62" s="55">
        <v>3.7080000000000002</v>
      </c>
      <c r="H62" s="55">
        <v>13.327</v>
      </c>
    </row>
    <row r="63" spans="2:8" ht="34.5" customHeight="1" x14ac:dyDescent="0.25">
      <c r="B63" s="85" t="s">
        <v>81</v>
      </c>
      <c r="C63" s="40" t="s">
        <v>82</v>
      </c>
      <c r="D63" s="55"/>
      <c r="E63" s="55"/>
      <c r="F63" s="55"/>
      <c r="G63" s="55"/>
      <c r="H63" s="55"/>
    </row>
    <row r="64" spans="2:8" ht="31.5" x14ac:dyDescent="0.25">
      <c r="B64" s="85" t="s">
        <v>83</v>
      </c>
      <c r="C64" s="40" t="s">
        <v>84</v>
      </c>
      <c r="D64" s="55">
        <f>G64</f>
        <v>0.27200000000000002</v>
      </c>
      <c r="E64" s="55"/>
      <c r="F64" s="55"/>
      <c r="G64" s="55">
        <f>G65+G66</f>
        <v>0.27200000000000002</v>
      </c>
      <c r="H64" s="55"/>
    </row>
    <row r="65" spans="2:8" x14ac:dyDescent="0.25">
      <c r="B65" s="85" t="s">
        <v>85</v>
      </c>
      <c r="C65" s="40" t="s">
        <v>62</v>
      </c>
      <c r="D65" s="55">
        <f>G65+H65</f>
        <v>0.14199999999999999</v>
      </c>
      <c r="E65" s="55"/>
      <c r="F65" s="55"/>
      <c r="G65" s="55">
        <v>0.14199999999999999</v>
      </c>
      <c r="H65" s="55"/>
    </row>
    <row r="66" spans="2:8" ht="31.5" x14ac:dyDescent="0.25">
      <c r="B66" s="85" t="s">
        <v>86</v>
      </c>
      <c r="C66" s="40" t="s">
        <v>87</v>
      </c>
      <c r="D66" s="55">
        <f>G66+H66</f>
        <v>0.13</v>
      </c>
      <c r="E66" s="55"/>
      <c r="F66" s="55"/>
      <c r="G66" s="55">
        <v>0.13</v>
      </c>
      <c r="H66" s="55"/>
    </row>
    <row r="67" spans="2:8" x14ac:dyDescent="0.25">
      <c r="B67" s="101" t="s">
        <v>104</v>
      </c>
      <c r="C67" s="102"/>
      <c r="D67" s="103"/>
      <c r="E67" s="103"/>
      <c r="F67" s="103"/>
      <c r="G67" s="103"/>
      <c r="H67" s="103"/>
    </row>
    <row r="68" spans="2:8" ht="31.5" x14ac:dyDescent="0.25">
      <c r="B68" s="82" t="s">
        <v>66</v>
      </c>
      <c r="C68" s="83" t="s">
        <v>56</v>
      </c>
      <c r="D68" s="84" t="s">
        <v>7</v>
      </c>
      <c r="E68" s="84" t="s">
        <v>8</v>
      </c>
      <c r="F68" s="84" t="s">
        <v>17</v>
      </c>
      <c r="G68" s="84" t="s">
        <v>57</v>
      </c>
      <c r="H68" s="84" t="s">
        <v>1</v>
      </c>
    </row>
    <row r="69" spans="2:8" ht="31.5" x14ac:dyDescent="0.25">
      <c r="B69" s="85">
        <v>1</v>
      </c>
      <c r="C69" s="40" t="s">
        <v>67</v>
      </c>
      <c r="D69" s="55">
        <f>D75</f>
        <v>22.698499999999999</v>
      </c>
      <c r="E69" s="55">
        <f>E75</f>
        <v>15.3447</v>
      </c>
      <c r="F69" s="55">
        <f>F75</f>
        <v>3.2229999999999999</v>
      </c>
      <c r="G69" s="55">
        <f>G70+G75</f>
        <v>22.698499999999999</v>
      </c>
      <c r="H69" s="56">
        <f>G69-G80-G82</f>
        <v>14.778139674999998</v>
      </c>
    </row>
    <row r="70" spans="2:8" x14ac:dyDescent="0.25">
      <c r="B70" s="85" t="s">
        <v>13</v>
      </c>
      <c r="C70" s="40" t="s">
        <v>68</v>
      </c>
      <c r="D70" s="55"/>
      <c r="E70" s="55"/>
      <c r="F70" s="55"/>
      <c r="G70" s="55">
        <f>G71+G72</f>
        <v>18.567699999999999</v>
      </c>
      <c r="H70" s="55"/>
    </row>
    <row r="71" spans="2:8" x14ac:dyDescent="0.25">
      <c r="B71" s="85" t="s">
        <v>69</v>
      </c>
      <c r="C71" s="40" t="s">
        <v>8</v>
      </c>
      <c r="D71" s="55"/>
      <c r="E71" s="55"/>
      <c r="F71" s="55"/>
      <c r="G71" s="55">
        <f>E75</f>
        <v>15.3447</v>
      </c>
      <c r="H71" s="55"/>
    </row>
    <row r="72" spans="2:8" x14ac:dyDescent="0.25">
      <c r="B72" s="85" t="s">
        <v>70</v>
      </c>
      <c r="C72" s="40" t="s">
        <v>17</v>
      </c>
      <c r="D72" s="55"/>
      <c r="E72" s="55"/>
      <c r="F72" s="55"/>
      <c r="G72" s="55">
        <f>F75</f>
        <v>3.2229999999999999</v>
      </c>
      <c r="H72" s="55"/>
    </row>
    <row r="73" spans="2:8" x14ac:dyDescent="0.25">
      <c r="B73" s="85" t="s">
        <v>71</v>
      </c>
      <c r="C73" s="40" t="s">
        <v>57</v>
      </c>
      <c r="D73" s="55"/>
      <c r="E73" s="55"/>
      <c r="F73" s="55"/>
      <c r="G73" s="55"/>
      <c r="H73" s="56">
        <f>H69</f>
        <v>14.778139674999998</v>
      </c>
    </row>
    <row r="74" spans="2:8" x14ac:dyDescent="0.25">
      <c r="B74" s="85" t="s">
        <v>18</v>
      </c>
      <c r="C74" s="40" t="s">
        <v>72</v>
      </c>
      <c r="D74" s="55"/>
      <c r="E74" s="55"/>
      <c r="F74" s="55"/>
      <c r="G74" s="55"/>
      <c r="H74" s="55"/>
    </row>
    <row r="75" spans="2:8" ht="31.5" x14ac:dyDescent="0.25">
      <c r="B75" s="85" t="s">
        <v>20</v>
      </c>
      <c r="C75" s="40" t="s">
        <v>73</v>
      </c>
      <c r="D75" s="55">
        <f>E75+F75+G75</f>
        <v>22.698499999999999</v>
      </c>
      <c r="E75" s="54">
        <v>15.3447</v>
      </c>
      <c r="F75" s="55">
        <v>3.2229999999999999</v>
      </c>
      <c r="G75" s="55">
        <v>4.1307999999999998</v>
      </c>
      <c r="H75" s="55"/>
    </row>
    <row r="76" spans="2:8" x14ac:dyDescent="0.25">
      <c r="B76" s="85" t="s">
        <v>74</v>
      </c>
      <c r="C76" s="40" t="s">
        <v>62</v>
      </c>
      <c r="D76" s="55">
        <f>E76+G76</f>
        <v>19.067499999999999</v>
      </c>
      <c r="E76" s="54">
        <v>15.3447</v>
      </c>
      <c r="F76" s="55"/>
      <c r="G76" s="55">
        <v>3.7227999999999999</v>
      </c>
      <c r="H76" s="55"/>
    </row>
    <row r="77" spans="2:8" ht="31.5" x14ac:dyDescent="0.25">
      <c r="B77" s="85" t="s">
        <v>75</v>
      </c>
      <c r="C77" s="40" t="s">
        <v>87</v>
      </c>
      <c r="D77" s="55">
        <f>G77</f>
        <v>0.29499999999999998</v>
      </c>
      <c r="E77" s="55"/>
      <c r="F77" s="55"/>
      <c r="G77" s="55">
        <v>0.29499999999999998</v>
      </c>
      <c r="H77" s="55"/>
    </row>
    <row r="78" spans="2:8" x14ac:dyDescent="0.25">
      <c r="B78" s="85" t="s">
        <v>89</v>
      </c>
      <c r="C78" s="40" t="s">
        <v>90</v>
      </c>
      <c r="D78" s="55">
        <f>G78</f>
        <v>0.113</v>
      </c>
      <c r="E78" s="55"/>
      <c r="F78" s="55"/>
      <c r="G78" s="55">
        <v>0.113</v>
      </c>
      <c r="H78" s="55"/>
    </row>
    <row r="79" spans="2:8" ht="16.5" customHeight="1" x14ac:dyDescent="0.25">
      <c r="B79" s="85" t="s">
        <v>91</v>
      </c>
      <c r="C79" s="40" t="s">
        <v>92</v>
      </c>
      <c r="D79" s="55">
        <f>F79</f>
        <v>3.2229999999999999</v>
      </c>
      <c r="E79" s="55"/>
      <c r="F79" s="55">
        <v>3.2229999999999999</v>
      </c>
      <c r="G79" s="55"/>
      <c r="H79" s="55"/>
    </row>
    <row r="80" spans="2:8" x14ac:dyDescent="0.25">
      <c r="B80" s="85">
        <v>2</v>
      </c>
      <c r="C80" s="40" t="s">
        <v>76</v>
      </c>
      <c r="D80" s="56">
        <f>D69-D82</f>
        <v>3.1254999999999988</v>
      </c>
      <c r="E80" s="55"/>
      <c r="F80" s="55"/>
      <c r="G80" s="56">
        <f>G69*G81/100</f>
        <v>0.8273603249999999</v>
      </c>
      <c r="H80" s="56">
        <f>D80-G80</f>
        <v>2.2981396749999989</v>
      </c>
    </row>
    <row r="81" spans="2:8" x14ac:dyDescent="0.25">
      <c r="B81" s="85"/>
      <c r="C81" s="40" t="s">
        <v>77</v>
      </c>
      <c r="D81" s="56">
        <f>D80/D69*100</f>
        <v>13.769632354560871</v>
      </c>
      <c r="E81" s="55"/>
      <c r="F81" s="55"/>
      <c r="G81" s="55">
        <v>3.645</v>
      </c>
      <c r="H81" s="56">
        <f>H80/H69*100</f>
        <v>15.550940277602967</v>
      </c>
    </row>
    <row r="82" spans="2:8" ht="31.5" x14ac:dyDescent="0.25">
      <c r="B82" s="85">
        <v>3</v>
      </c>
      <c r="C82" s="40" t="s">
        <v>78</v>
      </c>
      <c r="D82" s="55">
        <f>G82+H82</f>
        <v>19.573</v>
      </c>
      <c r="E82" s="55"/>
      <c r="F82" s="55"/>
      <c r="G82" s="55">
        <f>G83+G85</f>
        <v>7.093</v>
      </c>
      <c r="H82" s="55">
        <f>H83+H85</f>
        <v>12.48</v>
      </c>
    </row>
    <row r="83" spans="2:8" ht="47.25" x14ac:dyDescent="0.25">
      <c r="B83" s="85" t="s">
        <v>79</v>
      </c>
      <c r="C83" s="40" t="s">
        <v>80</v>
      </c>
      <c r="D83" s="55">
        <f>G83+H83</f>
        <v>19.285</v>
      </c>
      <c r="E83" s="55"/>
      <c r="F83" s="55"/>
      <c r="G83" s="55">
        <v>6.8049999999999997</v>
      </c>
      <c r="H83" s="55">
        <v>12.48</v>
      </c>
    </row>
    <row r="84" spans="2:8" ht="30" customHeight="1" x14ac:dyDescent="0.25">
      <c r="B84" s="85" t="s">
        <v>81</v>
      </c>
      <c r="C84" s="40" t="s">
        <v>82</v>
      </c>
      <c r="D84" s="55"/>
      <c r="E84" s="55"/>
      <c r="F84" s="55"/>
      <c r="G84" s="55"/>
      <c r="H84" s="55"/>
    </row>
    <row r="85" spans="2:8" ht="31.5" x14ac:dyDescent="0.25">
      <c r="B85" s="85" t="s">
        <v>83</v>
      </c>
      <c r="C85" s="40" t="s">
        <v>84</v>
      </c>
      <c r="D85" s="55">
        <f>G85</f>
        <v>0.28799999999999998</v>
      </c>
      <c r="E85" s="55"/>
      <c r="F85" s="55"/>
      <c r="G85" s="55">
        <f>G86+G87</f>
        <v>0.28799999999999998</v>
      </c>
      <c r="H85" s="55"/>
    </row>
    <row r="86" spans="2:8" x14ac:dyDescent="0.25">
      <c r="B86" s="85" t="s">
        <v>85</v>
      </c>
      <c r="C86" s="40" t="s">
        <v>62</v>
      </c>
      <c r="D86" s="55">
        <f>G86+H86</f>
        <v>0.17799999999999999</v>
      </c>
      <c r="E86" s="55"/>
      <c r="F86" s="55"/>
      <c r="G86" s="55">
        <v>0.17799999999999999</v>
      </c>
      <c r="H86" s="55"/>
    </row>
    <row r="87" spans="2:8" ht="31.5" x14ac:dyDescent="0.25">
      <c r="B87" s="85" t="s">
        <v>86</v>
      </c>
      <c r="C87" s="40" t="s">
        <v>87</v>
      </c>
      <c r="D87" s="55">
        <f>G87+H87</f>
        <v>0.11</v>
      </c>
      <c r="E87" s="55"/>
      <c r="F87" s="55"/>
      <c r="G87" s="55">
        <v>0.11</v>
      </c>
      <c r="H87" s="55"/>
    </row>
    <row r="88" spans="2:8" x14ac:dyDescent="0.25">
      <c r="B88" s="101" t="s">
        <v>105</v>
      </c>
      <c r="C88" s="102"/>
      <c r="D88" s="103"/>
      <c r="E88" s="103"/>
      <c r="F88" s="103"/>
      <c r="G88" s="103"/>
      <c r="H88" s="103"/>
    </row>
    <row r="89" spans="2:8" ht="31.5" x14ac:dyDescent="0.25">
      <c r="B89" s="82" t="s">
        <v>66</v>
      </c>
      <c r="C89" s="83" t="s">
        <v>56</v>
      </c>
      <c r="D89" s="84" t="s">
        <v>7</v>
      </c>
      <c r="E89" s="84" t="s">
        <v>8</v>
      </c>
      <c r="F89" s="84" t="s">
        <v>17</v>
      </c>
      <c r="G89" s="84" t="s">
        <v>57</v>
      </c>
      <c r="H89" s="84" t="s">
        <v>1</v>
      </c>
    </row>
    <row r="90" spans="2:8" ht="31.5" x14ac:dyDescent="0.25">
      <c r="B90" s="85">
        <v>1</v>
      </c>
      <c r="C90" s="40" t="s">
        <v>67</v>
      </c>
      <c r="D90" s="55">
        <f>D96</f>
        <v>24.125</v>
      </c>
      <c r="E90" s="55">
        <f>E96</f>
        <v>15.904999999999999</v>
      </c>
      <c r="F90" s="55">
        <f>F96</f>
        <v>3.4529999999999998</v>
      </c>
      <c r="G90" s="55">
        <f>G91+G96</f>
        <v>24.103000000000002</v>
      </c>
      <c r="H90" s="56">
        <f>H94+H96</f>
        <v>19.304891829999999</v>
      </c>
    </row>
    <row r="91" spans="2:8" x14ac:dyDescent="0.25">
      <c r="B91" s="85" t="s">
        <v>13</v>
      </c>
      <c r="C91" s="40" t="s">
        <v>68</v>
      </c>
      <c r="D91" s="55"/>
      <c r="E91" s="55"/>
      <c r="F91" s="55"/>
      <c r="G91" s="55">
        <f>G92+G93</f>
        <v>19.358000000000001</v>
      </c>
      <c r="H91" s="56"/>
    </row>
    <row r="92" spans="2:8" x14ac:dyDescent="0.25">
      <c r="B92" s="85" t="s">
        <v>69</v>
      </c>
      <c r="C92" s="40" t="s">
        <v>8</v>
      </c>
      <c r="D92" s="55"/>
      <c r="E92" s="55"/>
      <c r="F92" s="55"/>
      <c r="G92" s="55">
        <f>E96</f>
        <v>15.904999999999999</v>
      </c>
      <c r="H92" s="56"/>
    </row>
    <row r="93" spans="2:8" x14ac:dyDescent="0.25">
      <c r="B93" s="85" t="s">
        <v>70</v>
      </c>
      <c r="C93" s="40" t="s">
        <v>17</v>
      </c>
      <c r="D93" s="55"/>
      <c r="E93" s="55"/>
      <c r="F93" s="55"/>
      <c r="G93" s="55">
        <f>F96</f>
        <v>3.4529999999999998</v>
      </c>
      <c r="H93" s="56"/>
    </row>
    <row r="94" spans="2:8" x14ac:dyDescent="0.25">
      <c r="B94" s="85" t="s">
        <v>71</v>
      </c>
      <c r="C94" s="40" t="s">
        <v>57</v>
      </c>
      <c r="D94" s="55"/>
      <c r="E94" s="55"/>
      <c r="F94" s="55"/>
      <c r="G94" s="55"/>
      <c r="H94" s="56">
        <f>G90-G105-G107</f>
        <v>19.282891830000001</v>
      </c>
    </row>
    <row r="95" spans="2:8" x14ac:dyDescent="0.25">
      <c r="B95" s="85" t="s">
        <v>18</v>
      </c>
      <c r="C95" s="40" t="s">
        <v>72</v>
      </c>
      <c r="D95" s="55"/>
      <c r="E95" s="55"/>
      <c r="F95" s="55"/>
      <c r="G95" s="55"/>
      <c r="H95" s="55"/>
    </row>
    <row r="96" spans="2:8" ht="31.5" x14ac:dyDescent="0.25">
      <c r="B96" s="85" t="s">
        <v>20</v>
      </c>
      <c r="C96" s="40" t="s">
        <v>73</v>
      </c>
      <c r="D96" s="56">
        <f>E96+F96+G96+H96</f>
        <v>24.125</v>
      </c>
      <c r="E96" s="56">
        <f>SUM(E97:E104)</f>
        <v>15.904999999999999</v>
      </c>
      <c r="F96" s="56">
        <f>SUM(F97:F104)</f>
        <v>3.4529999999999998</v>
      </c>
      <c r="G96" s="56">
        <f>SUM(G97:G104)</f>
        <v>4.745000000000001</v>
      </c>
      <c r="H96" s="56">
        <f>SUM(H97:H104)</f>
        <v>2.1999999999999999E-2</v>
      </c>
    </row>
    <row r="97" spans="2:8" x14ac:dyDescent="0.25">
      <c r="B97" s="85" t="s">
        <v>74</v>
      </c>
      <c r="C97" s="40" t="s">
        <v>62</v>
      </c>
      <c r="D97" s="55">
        <f>E97+G97</f>
        <v>20.018000000000001</v>
      </c>
      <c r="E97" s="54">
        <v>15.904999999999999</v>
      </c>
      <c r="F97" s="55"/>
      <c r="G97" s="55">
        <v>4.1130000000000004</v>
      </c>
      <c r="H97" s="55"/>
    </row>
    <row r="98" spans="2:8" ht="31.5" x14ac:dyDescent="0.25">
      <c r="B98" s="85" t="s">
        <v>75</v>
      </c>
      <c r="C98" s="40" t="s">
        <v>87</v>
      </c>
      <c r="D98" s="55">
        <f>G98</f>
        <v>0.309</v>
      </c>
      <c r="E98" s="55"/>
      <c r="F98" s="55"/>
      <c r="G98" s="55">
        <v>0.309</v>
      </c>
      <c r="H98" s="55"/>
    </row>
    <row r="99" spans="2:8" x14ac:dyDescent="0.25">
      <c r="B99" s="85" t="s">
        <v>89</v>
      </c>
      <c r="C99" s="40" t="s">
        <v>90</v>
      </c>
      <c r="D99" s="55">
        <f>G99</f>
        <v>0.11600000000000001</v>
      </c>
      <c r="E99" s="55"/>
      <c r="F99" s="55"/>
      <c r="G99" s="55">
        <v>0.11600000000000001</v>
      </c>
      <c r="H99" s="55"/>
    </row>
    <row r="100" spans="2:8" ht="18" customHeight="1" x14ac:dyDescent="0.25">
      <c r="B100" s="85" t="s">
        <v>91</v>
      </c>
      <c r="C100" s="40" t="s">
        <v>92</v>
      </c>
      <c r="D100" s="55">
        <f>F100</f>
        <v>3.4529999999999998</v>
      </c>
      <c r="E100" s="55"/>
      <c r="F100" s="55">
        <v>3.4529999999999998</v>
      </c>
      <c r="G100" s="55"/>
      <c r="H100" s="55"/>
    </row>
    <row r="101" spans="2:8" x14ac:dyDescent="0.25">
      <c r="B101" s="85" t="s">
        <v>95</v>
      </c>
      <c r="C101" s="40" t="s">
        <v>96</v>
      </c>
      <c r="D101" s="55">
        <f>G101+H101</f>
        <v>1.7000000000000001E-2</v>
      </c>
      <c r="E101" s="55"/>
      <c r="F101" s="55"/>
      <c r="G101" s="55">
        <v>1.7000000000000001E-2</v>
      </c>
      <c r="H101" s="55"/>
    </row>
    <row r="102" spans="2:8" x14ac:dyDescent="0.25">
      <c r="B102" s="85" t="s">
        <v>97</v>
      </c>
      <c r="C102" s="40" t="s">
        <v>98</v>
      </c>
      <c r="D102" s="55">
        <f>G102+H102</f>
        <v>4.7999999999999994E-2</v>
      </c>
      <c r="E102" s="55"/>
      <c r="F102" s="55"/>
      <c r="G102" s="55">
        <v>4.2999999999999997E-2</v>
      </c>
      <c r="H102" s="55">
        <v>5.0000000000000001E-3</v>
      </c>
    </row>
    <row r="103" spans="2:8" x14ac:dyDescent="0.25">
      <c r="B103" s="85" t="s">
        <v>99</v>
      </c>
      <c r="C103" s="40" t="s">
        <v>100</v>
      </c>
      <c r="D103" s="55">
        <f>G103+H103</f>
        <v>1E-3</v>
      </c>
      <c r="E103" s="55"/>
      <c r="F103" s="55"/>
      <c r="G103" s="55"/>
      <c r="H103" s="55">
        <v>1E-3</v>
      </c>
    </row>
    <row r="104" spans="2:8" x14ac:dyDescent="0.25">
      <c r="B104" s="85" t="s">
        <v>101</v>
      </c>
      <c r="C104" s="40" t="s">
        <v>102</v>
      </c>
      <c r="D104" s="55">
        <f>G104+H104</f>
        <v>0.16299999999999998</v>
      </c>
      <c r="E104" s="55"/>
      <c r="F104" s="55"/>
      <c r="G104" s="55">
        <v>0.14699999999999999</v>
      </c>
      <c r="H104" s="55">
        <v>1.6E-2</v>
      </c>
    </row>
    <row r="105" spans="2:8" x14ac:dyDescent="0.25">
      <c r="B105" s="85">
        <v>2</v>
      </c>
      <c r="C105" s="40" t="s">
        <v>76</v>
      </c>
      <c r="D105" s="56">
        <f>D90-D107</f>
        <v>3.2449999999999974</v>
      </c>
      <c r="E105" s="55"/>
      <c r="F105" s="55"/>
      <c r="G105" s="56">
        <f>G90*G106/100</f>
        <v>0.87710817000000008</v>
      </c>
      <c r="H105" s="56">
        <f>D105-G105</f>
        <v>2.3678918299999974</v>
      </c>
    </row>
    <row r="106" spans="2:8" x14ac:dyDescent="0.25">
      <c r="B106" s="85"/>
      <c r="C106" s="40" t="s">
        <v>77</v>
      </c>
      <c r="D106" s="56">
        <f>D105/D90*100</f>
        <v>13.450777202072528</v>
      </c>
      <c r="E106" s="55"/>
      <c r="F106" s="55"/>
      <c r="G106" s="55">
        <v>3.6389999999999998</v>
      </c>
      <c r="H106" s="56">
        <f>H105/H90*100</f>
        <v>12.265760672744456</v>
      </c>
    </row>
    <row r="107" spans="2:8" ht="31.5" x14ac:dyDescent="0.25">
      <c r="B107" s="85">
        <v>3</v>
      </c>
      <c r="C107" s="40" t="s">
        <v>78</v>
      </c>
      <c r="D107" s="55">
        <f>G107+H107</f>
        <v>20.880000000000003</v>
      </c>
      <c r="E107" s="55"/>
      <c r="F107" s="55"/>
      <c r="G107" s="55">
        <f>G108+G110</f>
        <v>3.9430000000000001</v>
      </c>
      <c r="H107" s="55">
        <f>H108+H110</f>
        <v>16.937000000000001</v>
      </c>
    </row>
    <row r="108" spans="2:8" ht="47.25" x14ac:dyDescent="0.25">
      <c r="B108" s="85" t="s">
        <v>79</v>
      </c>
      <c r="C108" s="40" t="s">
        <v>80</v>
      </c>
      <c r="D108" s="55">
        <f>G108+H108</f>
        <v>20.661000000000001</v>
      </c>
      <c r="E108" s="55"/>
      <c r="F108" s="55"/>
      <c r="G108" s="55">
        <v>3.7240000000000002</v>
      </c>
      <c r="H108" s="55">
        <v>16.937000000000001</v>
      </c>
    </row>
    <row r="109" spans="2:8" ht="31.5" customHeight="1" x14ac:dyDescent="0.25">
      <c r="B109" s="85" t="s">
        <v>81</v>
      </c>
      <c r="C109" s="40" t="s">
        <v>82</v>
      </c>
      <c r="D109" s="55"/>
      <c r="E109" s="55"/>
      <c r="F109" s="55"/>
      <c r="G109" s="55"/>
      <c r="H109" s="55"/>
    </row>
    <row r="110" spans="2:8" ht="31.5" x14ac:dyDescent="0.25">
      <c r="B110" s="85" t="s">
        <v>83</v>
      </c>
      <c r="C110" s="40" t="s">
        <v>84</v>
      </c>
      <c r="D110" s="55">
        <f>G110</f>
        <v>0.219</v>
      </c>
      <c r="E110" s="55"/>
      <c r="F110" s="55"/>
      <c r="G110" s="55">
        <f>G111+G112</f>
        <v>0.219</v>
      </c>
      <c r="H110" s="55"/>
    </row>
    <row r="111" spans="2:8" x14ac:dyDescent="0.25">
      <c r="B111" s="85" t="s">
        <v>85</v>
      </c>
      <c r="C111" s="40" t="s">
        <v>62</v>
      </c>
      <c r="D111" s="55">
        <f>G111+H111</f>
        <v>0.19500000000000001</v>
      </c>
      <c r="E111" s="55"/>
      <c r="F111" s="55"/>
      <c r="G111" s="55">
        <v>0.19500000000000001</v>
      </c>
      <c r="H111" s="55"/>
    </row>
    <row r="112" spans="2:8" ht="31.5" x14ac:dyDescent="0.25">
      <c r="B112" s="85" t="s">
        <v>86</v>
      </c>
      <c r="C112" s="40" t="s">
        <v>87</v>
      </c>
      <c r="D112" s="55">
        <f>G112+H112</f>
        <v>2.4E-2</v>
      </c>
      <c r="E112" s="55"/>
      <c r="F112" s="55"/>
      <c r="G112" s="55">
        <v>2.4E-2</v>
      </c>
      <c r="H112" s="55"/>
    </row>
    <row r="113" spans="2:8" x14ac:dyDescent="0.25">
      <c r="B113" s="105" t="s">
        <v>107</v>
      </c>
      <c r="C113" s="106"/>
      <c r="D113" s="107"/>
      <c r="E113" s="107"/>
      <c r="F113" s="107"/>
      <c r="G113" s="108"/>
      <c r="H113" s="108"/>
    </row>
    <row r="114" spans="2:8" ht="31.5" x14ac:dyDescent="0.25">
      <c r="B114" s="82" t="s">
        <v>66</v>
      </c>
      <c r="C114" s="83" t="s">
        <v>56</v>
      </c>
      <c r="D114" s="84" t="s">
        <v>7</v>
      </c>
      <c r="E114" s="84" t="s">
        <v>8</v>
      </c>
      <c r="F114" s="84" t="s">
        <v>17</v>
      </c>
      <c r="G114" s="84" t="s">
        <v>57</v>
      </c>
      <c r="H114" s="84" t="s">
        <v>1</v>
      </c>
    </row>
    <row r="115" spans="2:8" ht="31.5" x14ac:dyDescent="0.25">
      <c r="B115" s="85">
        <v>1</v>
      </c>
      <c r="C115" s="40" t="s">
        <v>67</v>
      </c>
      <c r="D115" s="55">
        <f>D121</f>
        <v>19.410299999999999</v>
      </c>
      <c r="E115" s="55">
        <f>E121</f>
        <v>12.929</v>
      </c>
      <c r="F115" s="55">
        <f>F121</f>
        <v>2.8029999999999999</v>
      </c>
      <c r="G115" s="55">
        <f>G116+G121</f>
        <v>19.371299999999998</v>
      </c>
      <c r="H115" s="56">
        <f>H119+H121</f>
        <v>14.672959531999995</v>
      </c>
    </row>
    <row r="116" spans="2:8" x14ac:dyDescent="0.25">
      <c r="B116" s="85" t="s">
        <v>13</v>
      </c>
      <c r="C116" s="40" t="s">
        <v>68</v>
      </c>
      <c r="D116" s="55"/>
      <c r="E116" s="55"/>
      <c r="F116" s="55"/>
      <c r="G116" s="55">
        <f>G117+G118</f>
        <v>15.731999999999999</v>
      </c>
      <c r="H116" s="56"/>
    </row>
    <row r="117" spans="2:8" x14ac:dyDescent="0.25">
      <c r="B117" s="85" t="s">
        <v>69</v>
      </c>
      <c r="C117" s="40" t="s">
        <v>8</v>
      </c>
      <c r="D117" s="55"/>
      <c r="E117" s="55"/>
      <c r="F117" s="55"/>
      <c r="G117" s="55">
        <f>E121</f>
        <v>12.929</v>
      </c>
      <c r="H117" s="56"/>
    </row>
    <row r="118" spans="2:8" x14ac:dyDescent="0.25">
      <c r="B118" s="85" t="s">
        <v>70</v>
      </c>
      <c r="C118" s="40" t="s">
        <v>17</v>
      </c>
      <c r="D118" s="55"/>
      <c r="E118" s="55"/>
      <c r="F118" s="55"/>
      <c r="G118" s="55">
        <f>F121</f>
        <v>2.8029999999999999</v>
      </c>
      <c r="H118" s="56"/>
    </row>
    <row r="119" spans="2:8" x14ac:dyDescent="0.25">
      <c r="B119" s="85" t="s">
        <v>71</v>
      </c>
      <c r="C119" s="40" t="s">
        <v>57</v>
      </c>
      <c r="D119" s="55"/>
      <c r="E119" s="55"/>
      <c r="F119" s="55"/>
      <c r="G119" s="55"/>
      <c r="H119" s="56">
        <f>G115-G131-G133</f>
        <v>14.633959531999995</v>
      </c>
    </row>
    <row r="120" spans="2:8" x14ac:dyDescent="0.25">
      <c r="B120" s="85" t="s">
        <v>18</v>
      </c>
      <c r="C120" s="40" t="s">
        <v>72</v>
      </c>
      <c r="D120" s="55"/>
      <c r="E120" s="55"/>
      <c r="F120" s="55"/>
      <c r="G120" s="55"/>
      <c r="H120" s="55"/>
    </row>
    <row r="121" spans="2:8" ht="31.5" x14ac:dyDescent="0.25">
      <c r="B121" s="85" t="s">
        <v>20</v>
      </c>
      <c r="C121" s="40" t="s">
        <v>73</v>
      </c>
      <c r="D121" s="56">
        <f>E121+F121+G121+H121</f>
        <v>19.410299999999999</v>
      </c>
      <c r="E121" s="56">
        <f>SUM(E122:E129)</f>
        <v>12.929</v>
      </c>
      <c r="F121" s="56">
        <f>SUM(F122:F129)</f>
        <v>2.8029999999999999</v>
      </c>
      <c r="G121" s="56">
        <f>SUM(G122:G130)</f>
        <v>3.6393</v>
      </c>
      <c r="H121" s="56">
        <f>SUM(H122:H130)</f>
        <v>3.9E-2</v>
      </c>
    </row>
    <row r="122" spans="2:8" x14ac:dyDescent="0.25">
      <c r="B122" s="85" t="s">
        <v>74</v>
      </c>
      <c r="C122" s="40" t="s">
        <v>62</v>
      </c>
      <c r="D122" s="55">
        <f>E122+G122</f>
        <v>16.0793</v>
      </c>
      <c r="E122" s="54">
        <v>12.929</v>
      </c>
      <c r="F122" s="55"/>
      <c r="G122" s="55">
        <v>3.1503000000000001</v>
      </c>
      <c r="H122" s="55"/>
    </row>
    <row r="123" spans="2:8" ht="31.5" x14ac:dyDescent="0.25">
      <c r="B123" s="85" t="s">
        <v>75</v>
      </c>
      <c r="C123" s="40" t="s">
        <v>87</v>
      </c>
      <c r="D123" s="55">
        <f>G123</f>
        <v>0.246</v>
      </c>
      <c r="E123" s="55"/>
      <c r="F123" s="55"/>
      <c r="G123" s="55">
        <v>0.246</v>
      </c>
      <c r="H123" s="55"/>
    </row>
    <row r="124" spans="2:8" x14ac:dyDescent="0.25">
      <c r="B124" s="85" t="s">
        <v>89</v>
      </c>
      <c r="C124" s="40" t="s">
        <v>90</v>
      </c>
      <c r="D124" s="55">
        <f>G124</f>
        <v>4.4999999999999998E-2</v>
      </c>
      <c r="E124" s="55"/>
      <c r="F124" s="55"/>
      <c r="G124" s="55">
        <v>4.4999999999999998E-2</v>
      </c>
      <c r="H124" s="55"/>
    </row>
    <row r="125" spans="2:8" x14ac:dyDescent="0.25">
      <c r="B125" s="85" t="s">
        <v>91</v>
      </c>
      <c r="C125" s="40" t="s">
        <v>108</v>
      </c>
      <c r="D125" s="55">
        <f>F125</f>
        <v>2.8029999999999999</v>
      </c>
      <c r="E125" s="55"/>
      <c r="F125" s="55">
        <v>2.8029999999999999</v>
      </c>
      <c r="G125" s="55"/>
      <c r="H125" s="55"/>
    </row>
    <row r="126" spans="2:8" x14ac:dyDescent="0.25">
      <c r="B126" s="85" t="s">
        <v>95</v>
      </c>
      <c r="C126" s="40" t="s">
        <v>96</v>
      </c>
      <c r="D126" s="55">
        <f>G126+H126</f>
        <v>1.9E-2</v>
      </c>
      <c r="E126" s="55"/>
      <c r="F126" s="55"/>
      <c r="G126" s="55">
        <v>1.9E-2</v>
      </c>
      <c r="H126" s="55"/>
    </row>
    <row r="127" spans="2:8" x14ac:dyDescent="0.25">
      <c r="B127" s="85" t="s">
        <v>97</v>
      </c>
      <c r="C127" s="40" t="s">
        <v>98</v>
      </c>
      <c r="D127" s="55">
        <f>G127+H127</f>
        <v>6.4000000000000001E-2</v>
      </c>
      <c r="E127" s="55"/>
      <c r="F127" s="55"/>
      <c r="G127" s="55">
        <v>6.2E-2</v>
      </c>
      <c r="H127" s="55">
        <v>2E-3</v>
      </c>
    </row>
    <row r="128" spans="2:8" x14ac:dyDescent="0.25">
      <c r="B128" s="85" t="s">
        <v>99</v>
      </c>
      <c r="C128" s="40" t="s">
        <v>100</v>
      </c>
      <c r="D128" s="55">
        <f>G128+H128</f>
        <v>1E-3</v>
      </c>
      <c r="E128" s="55"/>
      <c r="F128" s="55"/>
      <c r="G128" s="55"/>
      <c r="H128" s="55">
        <v>1E-3</v>
      </c>
    </row>
    <row r="129" spans="2:8" x14ac:dyDescent="0.25">
      <c r="B129" s="85" t="s">
        <v>101</v>
      </c>
      <c r="C129" s="40" t="s">
        <v>109</v>
      </c>
      <c r="D129" s="55">
        <f>G129+H129</f>
        <v>0.13800000000000001</v>
      </c>
      <c r="E129" s="55"/>
      <c r="F129" s="55"/>
      <c r="G129" s="55">
        <v>0.111</v>
      </c>
      <c r="H129" s="55">
        <v>2.7E-2</v>
      </c>
    </row>
    <row r="130" spans="2:8" x14ac:dyDescent="0.25">
      <c r="B130" s="85" t="s">
        <v>110</v>
      </c>
      <c r="C130" s="40" t="s">
        <v>111</v>
      </c>
      <c r="D130" s="55">
        <f>G130+H130</f>
        <v>1.4999999999999999E-2</v>
      </c>
      <c r="E130" s="55"/>
      <c r="F130" s="55"/>
      <c r="G130" s="55">
        <v>6.0000000000000001E-3</v>
      </c>
      <c r="H130" s="55">
        <v>8.9999999999999993E-3</v>
      </c>
    </row>
    <row r="131" spans="2:8" x14ac:dyDescent="0.25">
      <c r="B131" s="85">
        <v>2</v>
      </c>
      <c r="C131" s="40" t="s">
        <v>76</v>
      </c>
      <c r="D131" s="56">
        <f>D115-D133</f>
        <v>2.3722999999999992</v>
      </c>
      <c r="E131" s="55"/>
      <c r="F131" s="55"/>
      <c r="G131" s="56">
        <f>G115*G132/100</f>
        <v>0.70434046799999994</v>
      </c>
      <c r="H131" s="56">
        <f>D131-G131</f>
        <v>1.6679595319999994</v>
      </c>
    </row>
    <row r="132" spans="2:8" x14ac:dyDescent="0.25">
      <c r="B132" s="85"/>
      <c r="C132" s="40" t="s">
        <v>77</v>
      </c>
      <c r="D132" s="56">
        <f>D131/D115*100</f>
        <v>12.221861588950194</v>
      </c>
      <c r="E132" s="55"/>
      <c r="F132" s="55"/>
      <c r="G132" s="55">
        <v>3.6360000000000001</v>
      </c>
      <c r="H132" s="56">
        <f>H131/H115*100</f>
        <v>11.367573994614899</v>
      </c>
    </row>
    <row r="133" spans="2:8" ht="31.5" x14ac:dyDescent="0.25">
      <c r="B133" s="85">
        <v>3</v>
      </c>
      <c r="C133" s="40" t="s">
        <v>78</v>
      </c>
      <c r="D133" s="55">
        <f>G133+H133</f>
        <v>17.038</v>
      </c>
      <c r="E133" s="55"/>
      <c r="F133" s="55"/>
      <c r="G133" s="55">
        <f>G134+G136</f>
        <v>4.0330000000000004</v>
      </c>
      <c r="H133" s="55">
        <f>H134+H136</f>
        <v>13.005000000000001</v>
      </c>
    </row>
    <row r="134" spans="2:8" ht="47.25" x14ac:dyDescent="0.25">
      <c r="B134" s="85" t="s">
        <v>79</v>
      </c>
      <c r="C134" s="40" t="s">
        <v>80</v>
      </c>
      <c r="D134" s="55">
        <f>G134+H134</f>
        <v>16.824000000000002</v>
      </c>
      <c r="E134" s="55"/>
      <c r="F134" s="55"/>
      <c r="G134" s="55">
        <v>3.819</v>
      </c>
      <c r="H134" s="55">
        <v>13.005000000000001</v>
      </c>
    </row>
    <row r="135" spans="2:8" ht="31.5" customHeight="1" x14ac:dyDescent="0.25">
      <c r="B135" s="85" t="s">
        <v>81</v>
      </c>
      <c r="C135" s="40" t="s">
        <v>82</v>
      </c>
      <c r="D135" s="55"/>
      <c r="E135" s="55"/>
      <c r="F135" s="55"/>
      <c r="G135" s="55"/>
      <c r="H135" s="55"/>
    </row>
    <row r="136" spans="2:8" ht="31.5" x14ac:dyDescent="0.25">
      <c r="B136" s="85" t="s">
        <v>83</v>
      </c>
      <c r="C136" s="40" t="s">
        <v>84</v>
      </c>
      <c r="D136" s="55">
        <f>G136</f>
        <v>0.21400000000000002</v>
      </c>
      <c r="E136" s="55"/>
      <c r="F136" s="55"/>
      <c r="G136" s="55">
        <f>G137+G138</f>
        <v>0.21400000000000002</v>
      </c>
      <c r="H136" s="55"/>
    </row>
    <row r="137" spans="2:8" x14ac:dyDescent="0.25">
      <c r="B137" s="85" t="s">
        <v>85</v>
      </c>
      <c r="C137" s="40" t="s">
        <v>62</v>
      </c>
      <c r="D137" s="55">
        <f>G137+H137</f>
        <v>0.16500000000000001</v>
      </c>
      <c r="E137" s="55"/>
      <c r="F137" s="55"/>
      <c r="G137" s="55">
        <v>0.16500000000000001</v>
      </c>
      <c r="H137" s="55"/>
    </row>
    <row r="138" spans="2:8" x14ac:dyDescent="0.25">
      <c r="B138" s="85" t="s">
        <v>86</v>
      </c>
      <c r="C138" s="40" t="s">
        <v>111</v>
      </c>
      <c r="D138" s="55">
        <f>G138+H138</f>
        <v>4.9000000000000002E-2</v>
      </c>
      <c r="E138" s="55"/>
      <c r="F138" s="55"/>
      <c r="G138" s="55">
        <v>4.9000000000000002E-2</v>
      </c>
      <c r="H138" s="55"/>
    </row>
    <row r="139" spans="2:8" x14ac:dyDescent="0.25">
      <c r="B139" s="105" t="s">
        <v>123</v>
      </c>
      <c r="C139" s="106"/>
      <c r="D139" s="107"/>
      <c r="E139" s="107"/>
      <c r="F139" s="107"/>
      <c r="G139" s="108"/>
      <c r="H139" s="108"/>
    </row>
    <row r="140" spans="2:8" ht="31.5" x14ac:dyDescent="0.25">
      <c r="B140" s="82" t="s">
        <v>66</v>
      </c>
      <c r="C140" s="83" t="s">
        <v>56</v>
      </c>
      <c r="D140" s="84" t="s">
        <v>7</v>
      </c>
      <c r="E140" s="84" t="s">
        <v>8</v>
      </c>
      <c r="F140" s="84" t="s">
        <v>17</v>
      </c>
      <c r="G140" s="84" t="s">
        <v>57</v>
      </c>
      <c r="H140" s="84" t="s">
        <v>1</v>
      </c>
    </row>
    <row r="141" spans="2:8" x14ac:dyDescent="0.25">
      <c r="B141" s="81" t="s">
        <v>124</v>
      </c>
      <c r="C141" s="86" t="s">
        <v>125</v>
      </c>
      <c r="D141" s="87">
        <v>24.200278164116831</v>
      </c>
      <c r="E141" s="87">
        <v>16.281034901507425</v>
      </c>
      <c r="F141" s="87">
        <v>3.3565392586852072</v>
      </c>
      <c r="G141" s="87">
        <v>24.149236311999804</v>
      </c>
      <c r="H141" s="87">
        <v>19.379211931812517</v>
      </c>
    </row>
    <row r="142" spans="2:8" x14ac:dyDescent="0.25">
      <c r="B142" s="81" t="s">
        <v>126</v>
      </c>
      <c r="C142" s="86" t="s">
        <v>127</v>
      </c>
      <c r="D142" s="87"/>
      <c r="E142" s="87"/>
      <c r="F142" s="87"/>
      <c r="G142" s="87">
        <v>19.637574160192631</v>
      </c>
      <c r="H142" s="87"/>
    </row>
    <row r="143" spans="2:8" x14ac:dyDescent="0.25">
      <c r="B143" s="81" t="s">
        <v>128</v>
      </c>
      <c r="C143" s="86" t="s">
        <v>129</v>
      </c>
      <c r="D143" s="87"/>
      <c r="E143" s="87"/>
      <c r="F143" s="87"/>
      <c r="G143" s="87"/>
      <c r="H143" s="87"/>
    </row>
    <row r="144" spans="2:8" ht="31.5" x14ac:dyDescent="0.25">
      <c r="B144" s="81" t="s">
        <v>20</v>
      </c>
      <c r="C144" s="40" t="s">
        <v>130</v>
      </c>
      <c r="D144" s="87">
        <v>24.200278164116831</v>
      </c>
      <c r="E144" s="87">
        <v>16.281034901507425</v>
      </c>
      <c r="F144" s="87">
        <v>3.3565392586852072</v>
      </c>
      <c r="G144" s="87">
        <v>4.5116621518071716</v>
      </c>
      <c r="H144" s="87">
        <v>5.1041852117027275E-2</v>
      </c>
    </row>
    <row r="145" spans="2:8" x14ac:dyDescent="0.25">
      <c r="B145" s="81" t="s">
        <v>22</v>
      </c>
      <c r="C145" s="86" t="s">
        <v>131</v>
      </c>
      <c r="D145" s="87"/>
      <c r="E145" s="87"/>
      <c r="F145" s="87"/>
      <c r="G145" s="87"/>
      <c r="H145" s="87"/>
    </row>
    <row r="146" spans="2:8" x14ac:dyDescent="0.25">
      <c r="B146" s="81" t="s">
        <v>132</v>
      </c>
      <c r="C146" s="86" t="s">
        <v>58</v>
      </c>
      <c r="D146" s="87"/>
      <c r="E146" s="87"/>
      <c r="F146" s="87"/>
      <c r="G146" s="87"/>
      <c r="H146" s="87"/>
    </row>
    <row r="147" spans="2:8" x14ac:dyDescent="0.25">
      <c r="B147" s="81" t="s">
        <v>133</v>
      </c>
      <c r="C147" s="86" t="s">
        <v>59</v>
      </c>
      <c r="D147" s="87"/>
      <c r="E147" s="87"/>
      <c r="F147" s="87"/>
      <c r="G147" s="87"/>
      <c r="H147" s="87"/>
    </row>
    <row r="148" spans="2:8" x14ac:dyDescent="0.25">
      <c r="B148" s="81" t="s">
        <v>60</v>
      </c>
      <c r="C148" s="86" t="s">
        <v>61</v>
      </c>
      <c r="D148" s="87"/>
      <c r="E148" s="87"/>
      <c r="F148" s="87"/>
      <c r="G148" s="87"/>
      <c r="H148" s="87"/>
    </row>
    <row r="149" spans="2:8" x14ac:dyDescent="0.25">
      <c r="B149" s="81" t="s">
        <v>134</v>
      </c>
      <c r="C149" s="86" t="s">
        <v>135</v>
      </c>
      <c r="D149" s="87">
        <v>3.3202781641168286</v>
      </c>
      <c r="E149" s="87"/>
      <c r="F149" s="87"/>
      <c r="G149" s="87">
        <v>0.8780662323043128</v>
      </c>
      <c r="H149" s="87">
        <v>2.4422119318125155</v>
      </c>
    </row>
    <row r="150" spans="2:8" x14ac:dyDescent="0.25">
      <c r="B150" s="81"/>
      <c r="C150" s="86" t="s">
        <v>136</v>
      </c>
      <c r="D150" s="87">
        <v>13.719999999999999</v>
      </c>
      <c r="E150" s="87"/>
      <c r="F150" s="87"/>
      <c r="G150" s="87">
        <v>3.6360000000000001</v>
      </c>
      <c r="H150" s="87">
        <v>12.76</v>
      </c>
    </row>
    <row r="151" spans="2:8" x14ac:dyDescent="0.25">
      <c r="B151" s="81" t="s">
        <v>137</v>
      </c>
      <c r="C151" s="86" t="s">
        <v>139</v>
      </c>
      <c r="D151" s="87">
        <v>20.880000000000003</v>
      </c>
      <c r="E151" s="87"/>
      <c r="F151" s="87"/>
      <c r="G151" s="87">
        <v>3.9430000000000001</v>
      </c>
      <c r="H151" s="87">
        <v>16.937000000000001</v>
      </c>
    </row>
    <row r="152" spans="2:8" x14ac:dyDescent="0.25">
      <c r="B152" s="105" t="s">
        <v>141</v>
      </c>
      <c r="C152" s="106"/>
      <c r="D152" s="107"/>
      <c r="E152" s="107"/>
      <c r="F152" s="107"/>
      <c r="G152" s="108"/>
      <c r="H152" s="108"/>
    </row>
    <row r="153" spans="2:8" ht="31.5" x14ac:dyDescent="0.25">
      <c r="B153" s="82" t="s">
        <v>66</v>
      </c>
      <c r="C153" s="83" t="s">
        <v>56</v>
      </c>
      <c r="D153" s="84" t="s">
        <v>7</v>
      </c>
      <c r="E153" s="84" t="s">
        <v>8</v>
      </c>
      <c r="F153" s="84" t="s">
        <v>17</v>
      </c>
      <c r="G153" s="84" t="s">
        <v>57</v>
      </c>
      <c r="H153" s="84" t="s">
        <v>1</v>
      </c>
    </row>
    <row r="154" spans="2:8" x14ac:dyDescent="0.25">
      <c r="B154" s="81" t="s">
        <v>124</v>
      </c>
      <c r="C154" s="86" t="s">
        <v>125</v>
      </c>
      <c r="D154" s="87">
        <v>24.4347217360868</v>
      </c>
      <c r="E154" s="87">
        <v>16.350722471886282</v>
      </c>
      <c r="F154" s="87">
        <v>3.4917119017405414</v>
      </c>
      <c r="G154" s="87">
        <v>24.384990185031732</v>
      </c>
      <c r="H154" s="87">
        <v>19.312083492959047</v>
      </c>
    </row>
    <row r="155" spans="2:8" x14ac:dyDescent="0.25">
      <c r="B155" s="81" t="s">
        <v>126</v>
      </c>
      <c r="C155" s="86" t="s">
        <v>127</v>
      </c>
      <c r="D155" s="87"/>
      <c r="E155" s="87"/>
      <c r="F155" s="87"/>
      <c r="G155" s="87">
        <v>19.842434373626823</v>
      </c>
      <c r="H155" s="87"/>
    </row>
    <row r="156" spans="2:8" x14ac:dyDescent="0.25">
      <c r="B156" s="81" t="s">
        <v>128</v>
      </c>
      <c r="C156" s="86" t="s">
        <v>129</v>
      </c>
      <c r="D156" s="87"/>
      <c r="E156" s="87"/>
      <c r="F156" s="87"/>
      <c r="G156" s="87"/>
      <c r="H156" s="87"/>
    </row>
    <row r="157" spans="2:8" ht="31.5" x14ac:dyDescent="0.25">
      <c r="B157" s="81" t="s">
        <v>20</v>
      </c>
      <c r="C157" s="40" t="s">
        <v>130</v>
      </c>
      <c r="D157" s="87">
        <v>24.4347217360868</v>
      </c>
      <c r="E157" s="87">
        <v>16.350722471886282</v>
      </c>
      <c r="F157" s="87">
        <v>3.4917119017405414</v>
      </c>
      <c r="G157" s="87">
        <v>4.5425558114049105</v>
      </c>
      <c r="H157" s="87">
        <v>4.9731551055069545E-2</v>
      </c>
    </row>
    <row r="158" spans="2:8" x14ac:dyDescent="0.25">
      <c r="B158" s="81" t="s">
        <v>22</v>
      </c>
      <c r="C158" s="86" t="s">
        <v>131</v>
      </c>
      <c r="D158" s="87"/>
      <c r="E158" s="87"/>
      <c r="F158" s="87"/>
      <c r="G158" s="87"/>
      <c r="H158" s="87"/>
    </row>
    <row r="159" spans="2:8" x14ac:dyDescent="0.25">
      <c r="B159" s="81" t="s">
        <v>132</v>
      </c>
      <c r="C159" s="86" t="s">
        <v>58</v>
      </c>
      <c r="D159" s="87"/>
      <c r="E159" s="87"/>
      <c r="F159" s="87"/>
      <c r="G159" s="87"/>
      <c r="H159" s="87"/>
    </row>
    <row r="160" spans="2:8" x14ac:dyDescent="0.25">
      <c r="B160" s="81" t="s">
        <v>133</v>
      </c>
      <c r="C160" s="86" t="s">
        <v>59</v>
      </c>
      <c r="D160" s="87"/>
      <c r="E160" s="87"/>
      <c r="F160" s="87"/>
      <c r="G160" s="87"/>
      <c r="H160" s="87"/>
    </row>
    <row r="161" spans="2:8" x14ac:dyDescent="0.25">
      <c r="B161" s="81" t="s">
        <v>60</v>
      </c>
      <c r="C161" s="86" t="s">
        <v>61</v>
      </c>
      <c r="D161" s="87"/>
      <c r="E161" s="87"/>
      <c r="F161" s="87"/>
      <c r="G161" s="87"/>
      <c r="H161" s="87"/>
    </row>
    <row r="162" spans="2:8" x14ac:dyDescent="0.25">
      <c r="B162" s="81" t="s">
        <v>134</v>
      </c>
      <c r="C162" s="86" t="s">
        <v>135</v>
      </c>
      <c r="D162" s="87">
        <v>3.4917217360867987</v>
      </c>
      <c r="E162" s="87"/>
      <c r="F162" s="87"/>
      <c r="G162" s="87">
        <v>0.88663824312775374</v>
      </c>
      <c r="H162" s="87">
        <v>2.6050834929590465</v>
      </c>
    </row>
    <row r="163" spans="2:8" x14ac:dyDescent="0.25">
      <c r="B163" s="81"/>
      <c r="C163" s="86" t="s">
        <v>136</v>
      </c>
      <c r="D163" s="87">
        <v>14.289999999999981</v>
      </c>
      <c r="E163" s="87"/>
      <c r="F163" s="87"/>
      <c r="G163" s="87">
        <v>3.6360000000000001</v>
      </c>
      <c r="H163" s="87">
        <v>12.76</v>
      </c>
    </row>
    <row r="164" spans="2:8" x14ac:dyDescent="0.25">
      <c r="B164" s="81" t="s">
        <v>137</v>
      </c>
      <c r="C164" s="86" t="s">
        <v>139</v>
      </c>
      <c r="D164" s="87">
        <v>20.943000000000001</v>
      </c>
      <c r="E164" s="87"/>
      <c r="F164" s="87"/>
      <c r="G164" s="87">
        <v>4.2359999999999998</v>
      </c>
      <c r="H164" s="87">
        <v>16.707000000000001</v>
      </c>
    </row>
    <row r="165" spans="2:8" x14ac:dyDescent="0.25">
      <c r="B165" s="105" t="s">
        <v>143</v>
      </c>
      <c r="C165" s="106"/>
      <c r="D165" s="107"/>
      <c r="E165" s="107"/>
      <c r="F165" s="107"/>
      <c r="G165" s="108"/>
      <c r="H165" s="108"/>
    </row>
    <row r="166" spans="2:8" ht="31.5" x14ac:dyDescent="0.25">
      <c r="B166" s="82" t="s">
        <v>66</v>
      </c>
      <c r="C166" s="83" t="s">
        <v>56</v>
      </c>
      <c r="D166" s="84" t="s">
        <v>7</v>
      </c>
      <c r="E166" s="84" t="s">
        <v>8</v>
      </c>
      <c r="F166" s="84" t="s">
        <v>17</v>
      </c>
      <c r="G166" s="84" t="s">
        <v>57</v>
      </c>
      <c r="H166" s="84" t="s">
        <v>1</v>
      </c>
    </row>
    <row r="167" spans="2:8" x14ac:dyDescent="0.25">
      <c r="B167" s="81" t="s">
        <v>124</v>
      </c>
      <c r="C167" s="86" t="s">
        <v>125</v>
      </c>
      <c r="D167" s="87">
        <v>23.61438815637289</v>
      </c>
      <c r="E167" s="87">
        <v>15.752972471082373</v>
      </c>
      <c r="F167" s="87">
        <v>3.3338591909810429</v>
      </c>
      <c r="G167" s="87">
        <v>23.565947602467951</v>
      </c>
      <c r="H167" s="87">
        <v>18.910587663643057</v>
      </c>
    </row>
    <row r="168" spans="2:8" x14ac:dyDescent="0.25">
      <c r="B168" s="81" t="s">
        <v>126</v>
      </c>
      <c r="C168" s="86" t="s">
        <v>127</v>
      </c>
      <c r="D168" s="87"/>
      <c r="E168" s="87"/>
      <c r="F168" s="87"/>
      <c r="G168" s="87">
        <v>19.086831662063418</v>
      </c>
      <c r="H168" s="87">
        <v>18.862147109738117</v>
      </c>
    </row>
    <row r="169" spans="2:8" x14ac:dyDescent="0.25">
      <c r="B169" s="81" t="s">
        <v>128</v>
      </c>
      <c r="C169" s="86" t="s">
        <v>129</v>
      </c>
      <c r="D169" s="87"/>
      <c r="E169" s="87"/>
      <c r="F169" s="87"/>
      <c r="G169" s="87"/>
      <c r="H169" s="87"/>
    </row>
    <row r="170" spans="2:8" ht="31.5" x14ac:dyDescent="0.25">
      <c r="B170" s="81" t="s">
        <v>20</v>
      </c>
      <c r="C170" s="40" t="s">
        <v>130</v>
      </c>
      <c r="D170" s="87">
        <v>23.61438815637289</v>
      </c>
      <c r="E170" s="87">
        <v>15.752972471082373</v>
      </c>
      <c r="F170" s="87">
        <v>3.3338591909810429</v>
      </c>
      <c r="G170" s="87">
        <v>4.4791159404045349</v>
      </c>
      <c r="H170" s="87">
        <v>4.8440553904939065E-2</v>
      </c>
    </row>
    <row r="171" spans="2:8" x14ac:dyDescent="0.25">
      <c r="B171" s="81" t="s">
        <v>22</v>
      </c>
      <c r="C171" s="86" t="s">
        <v>131</v>
      </c>
      <c r="D171" s="87"/>
      <c r="E171" s="87"/>
      <c r="F171" s="87"/>
      <c r="G171" s="87"/>
      <c r="H171" s="87"/>
    </row>
    <row r="172" spans="2:8" x14ac:dyDescent="0.25">
      <c r="B172" s="81" t="s">
        <v>132</v>
      </c>
      <c r="C172" s="86" t="s">
        <v>58</v>
      </c>
      <c r="D172" s="87"/>
      <c r="E172" s="87"/>
      <c r="F172" s="87"/>
      <c r="G172" s="87"/>
      <c r="H172" s="87"/>
    </row>
    <row r="173" spans="2:8" x14ac:dyDescent="0.25">
      <c r="B173" s="81" t="s">
        <v>133</v>
      </c>
      <c r="C173" s="86" t="s">
        <v>59</v>
      </c>
      <c r="D173" s="87"/>
      <c r="E173" s="87"/>
      <c r="F173" s="87"/>
      <c r="G173" s="87"/>
      <c r="H173" s="87"/>
    </row>
    <row r="174" spans="2:8" x14ac:dyDescent="0.25">
      <c r="B174" s="81" t="s">
        <v>60</v>
      </c>
      <c r="C174" s="86" t="s">
        <v>61</v>
      </c>
      <c r="D174" s="87"/>
      <c r="E174" s="87"/>
      <c r="F174" s="87"/>
      <c r="G174" s="87"/>
      <c r="H174" s="87"/>
    </row>
    <row r="175" spans="2:8" x14ac:dyDescent="0.25">
      <c r="B175" s="81" t="s">
        <v>134</v>
      </c>
      <c r="C175" s="86" t="s">
        <v>135</v>
      </c>
      <c r="D175" s="87">
        <v>3.1973881563728881</v>
      </c>
      <c r="E175" s="87"/>
      <c r="F175" s="87"/>
      <c r="G175" s="87">
        <v>0.8578004927298335</v>
      </c>
      <c r="H175" s="87">
        <v>2.339587663643055</v>
      </c>
    </row>
    <row r="176" spans="2:8" x14ac:dyDescent="0.25">
      <c r="B176" s="81"/>
      <c r="C176" s="86" t="s">
        <v>136</v>
      </c>
      <c r="D176" s="87">
        <v>13.539999999999994</v>
      </c>
      <c r="E176" s="87"/>
      <c r="F176" s="87"/>
      <c r="G176" s="87">
        <v>3.64</v>
      </c>
      <c r="H176" s="87">
        <v>12.994</v>
      </c>
    </row>
    <row r="177" spans="2:8" x14ac:dyDescent="0.25">
      <c r="B177" s="81" t="s">
        <v>137</v>
      </c>
      <c r="C177" s="86" t="s">
        <v>139</v>
      </c>
      <c r="D177" s="87">
        <v>20.417000000000002</v>
      </c>
      <c r="E177" s="87"/>
      <c r="F177" s="87"/>
      <c r="G177" s="87">
        <v>3.8460000000000001</v>
      </c>
      <c r="H177" s="87">
        <v>16.571000000000002</v>
      </c>
    </row>
    <row r="180" spans="2:8" ht="17.25" customHeight="1" x14ac:dyDescent="0.3">
      <c r="B180" s="94" t="s">
        <v>63</v>
      </c>
      <c r="C180" s="95"/>
      <c r="D180" s="96"/>
      <c r="E180" s="96"/>
      <c r="F180" s="96"/>
      <c r="G180" s="96"/>
      <c r="H180" s="96"/>
    </row>
    <row r="181" spans="2:8" ht="17.25" customHeight="1" x14ac:dyDescent="0.3">
      <c r="B181" s="97" t="s">
        <v>147</v>
      </c>
      <c r="C181" s="98"/>
      <c r="D181" s="99"/>
      <c r="E181" s="99"/>
      <c r="F181" s="100"/>
      <c r="G181" s="100"/>
      <c r="H181" s="100"/>
    </row>
    <row r="182" spans="2:8" ht="18.75" x14ac:dyDescent="0.25">
      <c r="B182" s="77" t="s">
        <v>65</v>
      </c>
    </row>
    <row r="183" spans="2:8" ht="18.75" x14ac:dyDescent="0.25">
      <c r="B183" s="77"/>
      <c r="H183" s="88" t="s">
        <v>163</v>
      </c>
    </row>
    <row r="184" spans="2:8" ht="25.5" x14ac:dyDescent="0.25">
      <c r="B184" s="89" t="s">
        <v>66</v>
      </c>
      <c r="C184" s="90" t="s">
        <v>56</v>
      </c>
      <c r="D184" s="91" t="s">
        <v>7</v>
      </c>
      <c r="E184" s="91" t="s">
        <v>8</v>
      </c>
      <c r="F184" s="91" t="s">
        <v>17</v>
      </c>
      <c r="G184" s="91" t="s">
        <v>57</v>
      </c>
      <c r="H184" s="91" t="s">
        <v>1</v>
      </c>
    </row>
    <row r="185" spans="2:8" x14ac:dyDescent="0.25">
      <c r="B185" s="109" t="s">
        <v>149</v>
      </c>
      <c r="C185" s="110"/>
      <c r="D185" s="111"/>
      <c r="E185" s="111"/>
      <c r="F185" s="111"/>
      <c r="G185" s="111"/>
      <c r="H185" s="111"/>
    </row>
    <row r="186" spans="2:8" ht="26.25" x14ac:dyDescent="0.25">
      <c r="B186" s="92">
        <v>1</v>
      </c>
      <c r="C186" s="49" t="s">
        <v>67</v>
      </c>
      <c r="D186" s="52">
        <f>D192</f>
        <v>23.815000000000001</v>
      </c>
      <c r="E186" s="52">
        <f>E192</f>
        <v>15.8842</v>
      </c>
      <c r="F186" s="52">
        <f>F192</f>
        <v>3.2913000000000001</v>
      </c>
      <c r="G186" s="52">
        <f>G187+G192</f>
        <v>23.7653</v>
      </c>
      <c r="H186" s="52">
        <f>H190+H192</f>
        <v>18.253621416000001</v>
      </c>
    </row>
    <row r="187" spans="2:8" x14ac:dyDescent="0.25">
      <c r="B187" s="92" t="s">
        <v>13</v>
      </c>
      <c r="C187" s="49" t="s">
        <v>68</v>
      </c>
      <c r="D187" s="52"/>
      <c r="E187" s="52"/>
      <c r="F187" s="52"/>
      <c r="G187" s="52">
        <f>G188+G189</f>
        <v>19.1755</v>
      </c>
      <c r="H187" s="52"/>
    </row>
    <row r="188" spans="2:8" x14ac:dyDescent="0.25">
      <c r="B188" s="92" t="s">
        <v>69</v>
      </c>
      <c r="C188" s="49" t="s">
        <v>8</v>
      </c>
      <c r="D188" s="52"/>
      <c r="E188" s="52"/>
      <c r="F188" s="52"/>
      <c r="G188" s="52">
        <f>E192</f>
        <v>15.8842</v>
      </c>
      <c r="H188" s="52"/>
    </row>
    <row r="189" spans="2:8" x14ac:dyDescent="0.25">
      <c r="B189" s="92" t="s">
        <v>70</v>
      </c>
      <c r="C189" s="49" t="s">
        <v>17</v>
      </c>
      <c r="D189" s="52"/>
      <c r="E189" s="52"/>
      <c r="F189" s="52"/>
      <c r="G189" s="52">
        <f>F192</f>
        <v>3.2913000000000001</v>
      </c>
      <c r="H189" s="52"/>
    </row>
    <row r="190" spans="2:8" x14ac:dyDescent="0.25">
      <c r="B190" s="92" t="s">
        <v>71</v>
      </c>
      <c r="C190" s="49" t="s">
        <v>57</v>
      </c>
      <c r="D190" s="52"/>
      <c r="E190" s="52"/>
      <c r="F190" s="52"/>
      <c r="G190" s="52"/>
      <c r="H190" s="52">
        <f>G186-G201-G203</f>
        <v>18.203921416</v>
      </c>
    </row>
    <row r="191" spans="2:8" x14ac:dyDescent="0.25">
      <c r="B191" s="92" t="s">
        <v>18</v>
      </c>
      <c r="C191" s="49" t="s">
        <v>72</v>
      </c>
      <c r="D191" s="53"/>
      <c r="E191" s="53"/>
      <c r="F191" s="53"/>
      <c r="G191" s="53"/>
      <c r="H191" s="53"/>
    </row>
    <row r="192" spans="2:8" ht="26.25" x14ac:dyDescent="0.25">
      <c r="B192" s="92" t="s">
        <v>20</v>
      </c>
      <c r="C192" s="49" t="s">
        <v>73</v>
      </c>
      <c r="D192" s="52">
        <f>E192+F192+G192+H192</f>
        <v>23.815000000000001</v>
      </c>
      <c r="E192" s="52">
        <f>SUM(E193:E199)</f>
        <v>15.8842</v>
      </c>
      <c r="F192" s="52">
        <f>SUM(F193:F199)</f>
        <v>3.2913000000000001</v>
      </c>
      <c r="G192" s="52">
        <f>SUM(G193:G200)</f>
        <v>4.5898000000000003</v>
      </c>
      <c r="H192" s="52">
        <f>SUM(H193:H200)</f>
        <v>4.9700000000000001E-2</v>
      </c>
    </row>
    <row r="193" spans="2:8" x14ac:dyDescent="0.25">
      <c r="B193" s="92" t="s">
        <v>74</v>
      </c>
      <c r="C193" s="49" t="s">
        <v>62</v>
      </c>
      <c r="D193" s="52">
        <f>E193+G193</f>
        <v>19.890900000000002</v>
      </c>
      <c r="E193" s="52">
        <v>15.8842</v>
      </c>
      <c r="F193" s="52"/>
      <c r="G193" s="52">
        <v>4.0067000000000004</v>
      </c>
      <c r="H193" s="52"/>
    </row>
    <row r="194" spans="2:8" ht="26.25" x14ac:dyDescent="0.25">
      <c r="B194" s="92" t="s">
        <v>75</v>
      </c>
      <c r="C194" s="49" t="s">
        <v>87</v>
      </c>
      <c r="D194" s="52">
        <f>G194</f>
        <v>0.30620000000000003</v>
      </c>
      <c r="E194" s="52"/>
      <c r="F194" s="52"/>
      <c r="G194" s="52">
        <v>0.30620000000000003</v>
      </c>
      <c r="H194" s="52"/>
    </row>
    <row r="195" spans="2:8" x14ac:dyDescent="0.25">
      <c r="B195" s="92" t="s">
        <v>89</v>
      </c>
      <c r="C195" s="48" t="s">
        <v>152</v>
      </c>
      <c r="D195" s="52">
        <f>F195</f>
        <v>3.2913000000000001</v>
      </c>
      <c r="E195" s="52"/>
      <c r="F195" s="52">
        <v>3.2913000000000001</v>
      </c>
      <c r="G195" s="52"/>
      <c r="H195" s="52"/>
    </row>
    <row r="196" spans="2:8" x14ac:dyDescent="0.25">
      <c r="B196" s="92" t="s">
        <v>91</v>
      </c>
      <c r="C196" s="48" t="s">
        <v>153</v>
      </c>
      <c r="D196" s="52">
        <f>G196+H196</f>
        <v>2.1700000000000001E-2</v>
      </c>
      <c r="E196" s="52"/>
      <c r="F196" s="52"/>
      <c r="G196" s="52">
        <v>2.1700000000000001E-2</v>
      </c>
      <c r="H196" s="52"/>
    </row>
    <row r="197" spans="2:8" x14ac:dyDescent="0.25">
      <c r="B197" s="92" t="s">
        <v>95</v>
      </c>
      <c r="C197" s="49" t="s">
        <v>98</v>
      </c>
      <c r="D197" s="52">
        <f>G197+H197</f>
        <v>8.4400000000000003E-2</v>
      </c>
      <c r="E197" s="52"/>
      <c r="F197" s="52"/>
      <c r="G197" s="52">
        <v>8.4400000000000003E-2</v>
      </c>
      <c r="H197" s="52"/>
    </row>
    <row r="198" spans="2:8" x14ac:dyDescent="0.25">
      <c r="B198" s="92" t="s">
        <v>97</v>
      </c>
      <c r="C198" s="48" t="s">
        <v>154</v>
      </c>
      <c r="D198" s="52">
        <f>G198+H198</f>
        <v>8.9999999999999998E-4</v>
      </c>
      <c r="E198" s="52"/>
      <c r="F198" s="52"/>
      <c r="G198" s="52"/>
      <c r="H198" s="52">
        <v>8.9999999999999998E-4</v>
      </c>
    </row>
    <row r="199" spans="2:8" x14ac:dyDescent="0.25">
      <c r="B199" s="92" t="s">
        <v>99</v>
      </c>
      <c r="C199" s="48" t="s">
        <v>155</v>
      </c>
      <c r="D199" s="52">
        <f>G199+H199</f>
        <v>0.1343</v>
      </c>
      <c r="E199" s="52"/>
      <c r="F199" s="52"/>
      <c r="G199" s="52">
        <v>0.11119999999999999</v>
      </c>
      <c r="H199" s="52">
        <v>2.3099999999999999E-2</v>
      </c>
    </row>
    <row r="200" spans="2:8" x14ac:dyDescent="0.25">
      <c r="B200" s="92" t="s">
        <v>101</v>
      </c>
      <c r="C200" s="49" t="s">
        <v>111</v>
      </c>
      <c r="D200" s="52">
        <f>G200+H200</f>
        <v>8.5300000000000001E-2</v>
      </c>
      <c r="E200" s="52"/>
      <c r="F200" s="52"/>
      <c r="G200" s="52">
        <v>5.96E-2</v>
      </c>
      <c r="H200" s="52">
        <v>2.5700000000000001E-2</v>
      </c>
    </row>
    <row r="201" spans="2:8" x14ac:dyDescent="0.25">
      <c r="B201" s="92">
        <v>2</v>
      </c>
      <c r="C201" s="49" t="s">
        <v>76</v>
      </c>
      <c r="D201" s="52">
        <f>D186-D203</f>
        <v>3.245000000000001</v>
      </c>
      <c r="E201" s="53"/>
      <c r="F201" s="53"/>
      <c r="G201" s="52">
        <f>G186*G202/100</f>
        <v>0.74337858400000001</v>
      </c>
      <c r="H201" s="52">
        <f>D201-G201</f>
        <v>2.5016214160000008</v>
      </c>
    </row>
    <row r="202" spans="2:8" x14ac:dyDescent="0.25">
      <c r="B202" s="92"/>
      <c r="C202" s="49" t="s">
        <v>77</v>
      </c>
      <c r="D202" s="52">
        <f>D201/D186*100</f>
        <v>13.625866050808316</v>
      </c>
      <c r="E202" s="53"/>
      <c r="F202" s="53"/>
      <c r="G202" s="53">
        <v>3.1280000000000001</v>
      </c>
      <c r="H202" s="52">
        <f>H201/H186*100</f>
        <v>13.704795114284737</v>
      </c>
    </row>
    <row r="203" spans="2:8" ht="26.25" x14ac:dyDescent="0.25">
      <c r="B203" s="92">
        <v>3</v>
      </c>
      <c r="C203" s="49" t="s">
        <v>78</v>
      </c>
      <c r="D203" s="52">
        <f>G203+H203</f>
        <v>20.57</v>
      </c>
      <c r="E203" s="52"/>
      <c r="F203" s="52"/>
      <c r="G203" s="52">
        <f>G204+G206</f>
        <v>4.8180000000000005</v>
      </c>
      <c r="H203" s="52">
        <f>H204+H206</f>
        <v>15.752000000000001</v>
      </c>
    </row>
    <row r="204" spans="2:8" ht="39" x14ac:dyDescent="0.25">
      <c r="B204" s="92" t="s">
        <v>79</v>
      </c>
      <c r="C204" s="49" t="s">
        <v>80</v>
      </c>
      <c r="D204" s="52">
        <f>G204+H204</f>
        <v>20.125</v>
      </c>
      <c r="E204" s="52"/>
      <c r="F204" s="52"/>
      <c r="G204" s="52">
        <v>4.3730000000000002</v>
      </c>
      <c r="H204" s="52">
        <v>15.752000000000001</v>
      </c>
    </row>
    <row r="205" spans="2:8" ht="26.25" x14ac:dyDescent="0.25">
      <c r="B205" s="92" t="s">
        <v>81</v>
      </c>
      <c r="C205" s="49" t="s">
        <v>82</v>
      </c>
      <c r="D205" s="52"/>
      <c r="E205" s="52"/>
      <c r="F205" s="52"/>
      <c r="G205" s="52"/>
      <c r="H205" s="52"/>
    </row>
    <row r="206" spans="2:8" ht="27" customHeight="1" x14ac:dyDescent="0.25">
      <c r="B206" s="92" t="s">
        <v>83</v>
      </c>
      <c r="C206" s="49" t="s">
        <v>84</v>
      </c>
      <c r="D206" s="52">
        <f>G206</f>
        <v>0.44500000000000001</v>
      </c>
      <c r="E206" s="52"/>
      <c r="F206" s="52"/>
      <c r="G206" s="52">
        <f>G207+G208</f>
        <v>0.44500000000000001</v>
      </c>
      <c r="H206" s="52"/>
    </row>
    <row r="207" spans="2:8" x14ac:dyDescent="0.25">
      <c r="B207" s="92" t="s">
        <v>85</v>
      </c>
      <c r="C207" s="49" t="s">
        <v>62</v>
      </c>
      <c r="D207" s="52">
        <f>G207+H207</f>
        <v>0.21099999999999999</v>
      </c>
      <c r="E207" s="52"/>
      <c r="F207" s="52"/>
      <c r="G207" s="52">
        <v>0.21099999999999999</v>
      </c>
      <c r="H207" s="52"/>
    </row>
    <row r="208" spans="2:8" x14ac:dyDescent="0.25">
      <c r="B208" s="92" t="s">
        <v>86</v>
      </c>
      <c r="C208" s="49" t="s">
        <v>111</v>
      </c>
      <c r="D208" s="52">
        <f>G208+H208</f>
        <v>0.23400000000000001</v>
      </c>
      <c r="E208" s="52"/>
      <c r="F208" s="52"/>
      <c r="G208" s="52">
        <v>0.23400000000000001</v>
      </c>
      <c r="H208" s="52"/>
    </row>
    <row r="210" spans="2:8" ht="25.5" x14ac:dyDescent="0.25">
      <c r="B210" s="89" t="s">
        <v>66</v>
      </c>
      <c r="C210" s="90" t="s">
        <v>56</v>
      </c>
      <c r="D210" s="91" t="s">
        <v>7</v>
      </c>
      <c r="E210" s="91" t="s">
        <v>8</v>
      </c>
      <c r="F210" s="91" t="s">
        <v>17</v>
      </c>
      <c r="G210" s="91" t="s">
        <v>57</v>
      </c>
      <c r="H210" s="91" t="s">
        <v>1</v>
      </c>
    </row>
    <row r="211" spans="2:8" x14ac:dyDescent="0.25">
      <c r="B211" s="109" t="s">
        <v>162</v>
      </c>
      <c r="C211" s="110"/>
      <c r="D211" s="111"/>
      <c r="E211" s="111"/>
      <c r="F211" s="111"/>
      <c r="G211" s="111"/>
      <c r="H211" s="111"/>
    </row>
    <row r="212" spans="2:8" ht="26.25" x14ac:dyDescent="0.25">
      <c r="B212" s="92">
        <v>1</v>
      </c>
      <c r="C212" s="49" t="s">
        <v>67</v>
      </c>
      <c r="D212" s="52">
        <f>D218</f>
        <v>23.732400000000002</v>
      </c>
      <c r="E212" s="52">
        <f>E218</f>
        <v>15.951000000000001</v>
      </c>
      <c r="F212" s="52">
        <f>F218</f>
        <v>3.3759999999999999</v>
      </c>
      <c r="G212" s="52">
        <f>G213+G218</f>
        <v>23.685000000000002</v>
      </c>
      <c r="H212" s="52">
        <f>H216+H218</f>
        <v>18.379533200000001</v>
      </c>
    </row>
    <row r="213" spans="2:8" x14ac:dyDescent="0.25">
      <c r="B213" s="92" t="s">
        <v>13</v>
      </c>
      <c r="C213" s="49" t="s">
        <v>68</v>
      </c>
      <c r="D213" s="52"/>
      <c r="E213" s="52"/>
      <c r="F213" s="52"/>
      <c r="G213" s="52">
        <f>G214+G215</f>
        <v>19.327000000000002</v>
      </c>
      <c r="H213" s="52"/>
    </row>
    <row r="214" spans="2:8" x14ac:dyDescent="0.25">
      <c r="B214" s="92" t="s">
        <v>69</v>
      </c>
      <c r="C214" s="49" t="s">
        <v>8</v>
      </c>
      <c r="D214" s="52"/>
      <c r="E214" s="52"/>
      <c r="F214" s="52"/>
      <c r="G214" s="52">
        <f>E218</f>
        <v>15.951000000000001</v>
      </c>
      <c r="H214" s="52"/>
    </row>
    <row r="215" spans="2:8" x14ac:dyDescent="0.25">
      <c r="B215" s="92" t="s">
        <v>70</v>
      </c>
      <c r="C215" s="49" t="s">
        <v>17</v>
      </c>
      <c r="D215" s="52"/>
      <c r="E215" s="52"/>
      <c r="F215" s="52"/>
      <c r="G215" s="52">
        <f>F218</f>
        <v>3.3759999999999999</v>
      </c>
      <c r="H215" s="52"/>
    </row>
    <row r="216" spans="2:8" x14ac:dyDescent="0.25">
      <c r="B216" s="92" t="s">
        <v>71</v>
      </c>
      <c r="C216" s="49" t="s">
        <v>57</v>
      </c>
      <c r="D216" s="52"/>
      <c r="E216" s="52"/>
      <c r="F216" s="52"/>
      <c r="G216" s="52"/>
      <c r="H216" s="52">
        <f>G212-G227-G229</f>
        <v>18.332133200000001</v>
      </c>
    </row>
    <row r="217" spans="2:8" x14ac:dyDescent="0.25">
      <c r="B217" s="92" t="s">
        <v>18</v>
      </c>
      <c r="C217" s="49" t="s">
        <v>72</v>
      </c>
      <c r="D217" s="53"/>
      <c r="E217" s="53"/>
      <c r="F217" s="53"/>
      <c r="G217" s="53"/>
      <c r="H217" s="53"/>
    </row>
    <row r="218" spans="2:8" ht="26.25" x14ac:dyDescent="0.25">
      <c r="B218" s="92" t="s">
        <v>20</v>
      </c>
      <c r="C218" s="49" t="s">
        <v>73</v>
      </c>
      <c r="D218" s="52">
        <f>E218+F218+G218+H218</f>
        <v>23.732400000000002</v>
      </c>
      <c r="E218" s="52">
        <f>SUM(E219:E225)</f>
        <v>15.951000000000001</v>
      </c>
      <c r="F218" s="52">
        <f>SUM(F219:F225)</f>
        <v>3.3759999999999999</v>
      </c>
      <c r="G218" s="52">
        <f>SUM(G219:G226)</f>
        <v>4.3579999999999997</v>
      </c>
      <c r="H218" s="52">
        <f>SUM(H219:H226)</f>
        <v>4.7399999999999998E-2</v>
      </c>
    </row>
    <row r="219" spans="2:8" x14ac:dyDescent="0.25">
      <c r="B219" s="92" t="s">
        <v>74</v>
      </c>
      <c r="C219" s="49" t="s">
        <v>62</v>
      </c>
      <c r="D219" s="52">
        <f>E219+G219</f>
        <v>19.702400000000001</v>
      </c>
      <c r="E219" s="52">
        <v>15.951000000000001</v>
      </c>
      <c r="F219" s="52"/>
      <c r="G219" s="52">
        <v>3.7513999999999998</v>
      </c>
      <c r="H219" s="52"/>
    </row>
    <row r="220" spans="2:8" ht="26.25" x14ac:dyDescent="0.25">
      <c r="B220" s="92" t="s">
        <v>75</v>
      </c>
      <c r="C220" s="49" t="s">
        <v>87</v>
      </c>
      <c r="D220" s="52">
        <f>G220</f>
        <v>0.28599999999999998</v>
      </c>
      <c r="E220" s="52"/>
      <c r="F220" s="52"/>
      <c r="G220" s="52">
        <v>0.28599999999999998</v>
      </c>
      <c r="H220" s="52"/>
    </row>
    <row r="221" spans="2:8" x14ac:dyDescent="0.25">
      <c r="B221" s="92" t="s">
        <v>89</v>
      </c>
      <c r="C221" s="48" t="s">
        <v>152</v>
      </c>
      <c r="D221" s="52">
        <f>F221</f>
        <v>3.3759999999999999</v>
      </c>
      <c r="E221" s="52"/>
      <c r="F221" s="52">
        <v>3.3759999999999999</v>
      </c>
      <c r="G221" s="52"/>
      <c r="H221" s="52"/>
    </row>
    <row r="222" spans="2:8" x14ac:dyDescent="0.25">
      <c r="B222" s="92" t="s">
        <v>91</v>
      </c>
      <c r="C222" s="48" t="s">
        <v>153</v>
      </c>
      <c r="D222" s="52">
        <f>G222+H222</f>
        <v>2.3699999999999999E-2</v>
      </c>
      <c r="E222" s="52"/>
      <c r="F222" s="52"/>
      <c r="G222" s="52">
        <v>2.3699999999999999E-2</v>
      </c>
      <c r="H222" s="52"/>
    </row>
    <row r="223" spans="2:8" x14ac:dyDescent="0.25">
      <c r="B223" s="92" t="s">
        <v>95</v>
      </c>
      <c r="C223" s="49" t="s">
        <v>98</v>
      </c>
      <c r="D223" s="52">
        <f>G223+H223</f>
        <v>9.7600000000000006E-2</v>
      </c>
      <c r="E223" s="52"/>
      <c r="F223" s="52"/>
      <c r="G223" s="52">
        <v>9.7600000000000006E-2</v>
      </c>
      <c r="H223" s="52"/>
    </row>
    <row r="224" spans="2:8" x14ac:dyDescent="0.25">
      <c r="B224" s="92" t="s">
        <v>97</v>
      </c>
      <c r="C224" s="48" t="s">
        <v>154</v>
      </c>
      <c r="D224" s="52">
        <f>G224+H224</f>
        <v>6.9999999999999999E-4</v>
      </c>
      <c r="E224" s="52"/>
      <c r="F224" s="52"/>
      <c r="G224" s="52"/>
      <c r="H224" s="52">
        <v>6.9999999999999999E-4</v>
      </c>
    </row>
    <row r="225" spans="2:8" x14ac:dyDescent="0.25">
      <c r="B225" s="92" t="s">
        <v>99</v>
      </c>
      <c r="C225" s="48" t="s">
        <v>155</v>
      </c>
      <c r="D225" s="52">
        <f>G225+H225</f>
        <v>0.1517</v>
      </c>
      <c r="E225" s="52"/>
      <c r="F225" s="52"/>
      <c r="G225" s="52">
        <v>0.13289999999999999</v>
      </c>
      <c r="H225" s="52">
        <v>1.8800000000000001E-2</v>
      </c>
    </row>
    <row r="226" spans="2:8" x14ac:dyDescent="0.25">
      <c r="B226" s="92" t="s">
        <v>101</v>
      </c>
      <c r="C226" s="49" t="s">
        <v>111</v>
      </c>
      <c r="D226" s="52">
        <f>G226+H226</f>
        <v>9.4299999999999995E-2</v>
      </c>
      <c r="E226" s="52"/>
      <c r="F226" s="52"/>
      <c r="G226" s="52">
        <v>6.6400000000000001E-2</v>
      </c>
      <c r="H226" s="52">
        <v>2.7900000000000001E-2</v>
      </c>
    </row>
    <row r="227" spans="2:8" x14ac:dyDescent="0.25">
      <c r="B227" s="92">
        <v>2</v>
      </c>
      <c r="C227" s="49" t="s">
        <v>76</v>
      </c>
      <c r="D227" s="52">
        <f>D212-D229</f>
        <v>2.958400000000001</v>
      </c>
      <c r="E227" s="53"/>
      <c r="F227" s="53"/>
      <c r="G227" s="52">
        <f>G212*G228/100</f>
        <v>0.74086680000000016</v>
      </c>
      <c r="H227" s="52">
        <f>D227-G227</f>
        <v>2.217533200000001</v>
      </c>
    </row>
    <row r="228" spans="2:8" x14ac:dyDescent="0.25">
      <c r="B228" s="92"/>
      <c r="C228" s="49" t="s">
        <v>77</v>
      </c>
      <c r="D228" s="52">
        <f>D227/D212*100</f>
        <v>12.465658761861425</v>
      </c>
      <c r="E228" s="53"/>
      <c r="F228" s="53"/>
      <c r="G228" s="53">
        <v>3.1280000000000001</v>
      </c>
      <c r="H228" s="52">
        <f>H227/H212*100</f>
        <v>12.065231341131128</v>
      </c>
    </row>
    <row r="229" spans="2:8" ht="26.25" x14ac:dyDescent="0.25">
      <c r="B229" s="92">
        <v>3</v>
      </c>
      <c r="C229" s="49" t="s">
        <v>78</v>
      </c>
      <c r="D229" s="52">
        <f>G229+H229</f>
        <v>20.774000000000001</v>
      </c>
      <c r="E229" s="52"/>
      <c r="F229" s="52"/>
      <c r="G229" s="52">
        <f>G230+G232</f>
        <v>4.6120000000000001</v>
      </c>
      <c r="H229" s="52">
        <f>H230+H232</f>
        <v>16.161999999999999</v>
      </c>
    </row>
    <row r="230" spans="2:8" ht="39" x14ac:dyDescent="0.25">
      <c r="B230" s="92" t="s">
        <v>79</v>
      </c>
      <c r="C230" s="49" t="s">
        <v>80</v>
      </c>
      <c r="D230" s="52">
        <f>G230+H230</f>
        <v>20.32</v>
      </c>
      <c r="E230" s="52"/>
      <c r="F230" s="52"/>
      <c r="G230" s="52">
        <v>4.1580000000000004</v>
      </c>
      <c r="H230" s="57">
        <v>16.161999999999999</v>
      </c>
    </row>
    <row r="231" spans="2:8" ht="26.25" x14ac:dyDescent="0.25">
      <c r="B231" s="92" t="s">
        <v>81</v>
      </c>
      <c r="C231" s="49" t="s">
        <v>82</v>
      </c>
      <c r="D231" s="52"/>
      <c r="E231" s="52"/>
      <c r="F231" s="52"/>
      <c r="G231" s="52"/>
      <c r="H231" s="52"/>
    </row>
    <row r="232" spans="2:8" ht="27" customHeight="1" x14ac:dyDescent="0.25">
      <c r="B232" s="92" t="s">
        <v>83</v>
      </c>
      <c r="C232" s="49" t="s">
        <v>84</v>
      </c>
      <c r="D232" s="52">
        <f>G232</f>
        <v>0.45399999999999996</v>
      </c>
      <c r="E232" s="52"/>
      <c r="F232" s="52"/>
      <c r="G232" s="52">
        <f>G233+G234</f>
        <v>0.45399999999999996</v>
      </c>
      <c r="H232" s="52"/>
    </row>
    <row r="233" spans="2:8" x14ac:dyDescent="0.25">
      <c r="B233" s="92" t="s">
        <v>85</v>
      </c>
      <c r="C233" s="49" t="s">
        <v>62</v>
      </c>
      <c r="D233" s="52">
        <f>G233+H233</f>
        <v>0.20399999999999999</v>
      </c>
      <c r="E233" s="52"/>
      <c r="F233" s="52"/>
      <c r="G233" s="52">
        <v>0.20399999999999999</v>
      </c>
      <c r="H233" s="52"/>
    </row>
    <row r="234" spans="2:8" x14ac:dyDescent="0.25">
      <c r="B234" s="92" t="s">
        <v>86</v>
      </c>
      <c r="C234" s="49" t="s">
        <v>111</v>
      </c>
      <c r="D234" s="52">
        <f>G234+H234</f>
        <v>0.25</v>
      </c>
      <c r="E234" s="52"/>
      <c r="F234" s="52"/>
      <c r="G234" s="52">
        <v>0.25</v>
      </c>
      <c r="H234" s="52"/>
    </row>
    <row r="237" spans="2:8" ht="18.75" x14ac:dyDescent="0.3">
      <c r="B237" s="94" t="s">
        <v>63</v>
      </c>
      <c r="C237" s="95"/>
      <c r="D237" s="96"/>
      <c r="E237" s="96"/>
      <c r="F237" s="96"/>
      <c r="G237" s="96"/>
      <c r="H237" s="96"/>
    </row>
    <row r="238" spans="2:8" ht="18.75" x14ac:dyDescent="0.3">
      <c r="B238" s="97" t="s">
        <v>64</v>
      </c>
      <c r="C238" s="98"/>
      <c r="D238" s="99"/>
      <c r="E238" s="99"/>
      <c r="F238" s="100"/>
      <c r="G238" s="100"/>
      <c r="H238" s="100"/>
    </row>
    <row r="239" spans="2:8" ht="18.75" x14ac:dyDescent="0.25">
      <c r="B239" s="77" t="s">
        <v>65</v>
      </c>
    </row>
    <row r="240" spans="2:8" ht="18.75" x14ac:dyDescent="0.25">
      <c r="B240" s="77"/>
      <c r="H240" s="88" t="s">
        <v>163</v>
      </c>
    </row>
    <row r="241" spans="2:8" ht="25.5" x14ac:dyDescent="0.25">
      <c r="B241" s="89" t="s">
        <v>66</v>
      </c>
      <c r="C241" s="90" t="s">
        <v>56</v>
      </c>
      <c r="D241" s="91" t="s">
        <v>7</v>
      </c>
      <c r="E241" s="91" t="s">
        <v>8</v>
      </c>
      <c r="F241" s="91" t="s">
        <v>17</v>
      </c>
      <c r="G241" s="91" t="s">
        <v>57</v>
      </c>
      <c r="H241" s="91" t="s">
        <v>1</v>
      </c>
    </row>
    <row r="242" spans="2:8" x14ac:dyDescent="0.25">
      <c r="B242" s="109" t="s">
        <v>166</v>
      </c>
      <c r="C242" s="110"/>
      <c r="D242" s="111"/>
      <c r="E242" s="111"/>
      <c r="F242" s="111"/>
      <c r="G242" s="111"/>
      <c r="H242" s="111"/>
    </row>
    <row r="243" spans="2:8" ht="26.25" x14ac:dyDescent="0.25">
      <c r="B243" s="92">
        <v>1</v>
      </c>
      <c r="C243" s="49" t="s">
        <v>67</v>
      </c>
      <c r="D243" s="52">
        <f>D249</f>
        <v>24.332999999999998</v>
      </c>
      <c r="E243" s="52">
        <f>E249</f>
        <v>16.296299999999999</v>
      </c>
      <c r="F243" s="52">
        <f>F249</f>
        <v>3.3719999999999999</v>
      </c>
      <c r="G243" s="52">
        <f>G244+G249</f>
        <v>24.2883</v>
      </c>
      <c r="H243" s="52">
        <f>H247+H249</f>
        <v>18.928261975999998</v>
      </c>
    </row>
    <row r="244" spans="2:8" x14ac:dyDescent="0.25">
      <c r="B244" s="92" t="s">
        <v>13</v>
      </c>
      <c r="C244" s="49" t="s">
        <v>68</v>
      </c>
      <c r="D244" s="52"/>
      <c r="E244" s="52"/>
      <c r="F244" s="52"/>
      <c r="G244" s="52">
        <f>G245+G246</f>
        <v>19.668299999999999</v>
      </c>
      <c r="H244" s="52"/>
    </row>
    <row r="245" spans="2:8" x14ac:dyDescent="0.25">
      <c r="B245" s="92" t="s">
        <v>69</v>
      </c>
      <c r="C245" s="49" t="s">
        <v>8</v>
      </c>
      <c r="D245" s="52"/>
      <c r="E245" s="52"/>
      <c r="F245" s="52"/>
      <c r="G245" s="52">
        <f>E249</f>
        <v>16.296299999999999</v>
      </c>
      <c r="H245" s="52"/>
    </row>
    <row r="246" spans="2:8" x14ac:dyDescent="0.25">
      <c r="B246" s="92" t="s">
        <v>70</v>
      </c>
      <c r="C246" s="49" t="s">
        <v>17</v>
      </c>
      <c r="D246" s="52"/>
      <c r="E246" s="52"/>
      <c r="F246" s="52"/>
      <c r="G246" s="52">
        <f>F249</f>
        <v>3.3719999999999999</v>
      </c>
      <c r="H246" s="52"/>
    </row>
    <row r="247" spans="2:8" x14ac:dyDescent="0.25">
      <c r="B247" s="92" t="s">
        <v>71</v>
      </c>
      <c r="C247" s="49" t="s">
        <v>57</v>
      </c>
      <c r="D247" s="52"/>
      <c r="E247" s="52"/>
      <c r="F247" s="52"/>
      <c r="G247" s="52"/>
      <c r="H247" s="52">
        <f>G243-G258-G260</f>
        <v>18.883561975999999</v>
      </c>
    </row>
    <row r="248" spans="2:8" x14ac:dyDescent="0.25">
      <c r="B248" s="92" t="s">
        <v>18</v>
      </c>
      <c r="C248" s="49" t="s">
        <v>72</v>
      </c>
      <c r="D248" s="53"/>
      <c r="E248" s="53"/>
      <c r="F248" s="53"/>
      <c r="G248" s="53"/>
      <c r="H248" s="53"/>
    </row>
    <row r="249" spans="2:8" ht="26.25" x14ac:dyDescent="0.25">
      <c r="B249" s="92" t="s">
        <v>20</v>
      </c>
      <c r="C249" s="49" t="s">
        <v>73</v>
      </c>
      <c r="D249" s="52">
        <f>E249+F249+G249+H249</f>
        <v>24.332999999999998</v>
      </c>
      <c r="E249" s="52">
        <f>SUM(E250:E256)</f>
        <v>16.296299999999999</v>
      </c>
      <c r="F249" s="52">
        <f>SUM(F250:F256)</f>
        <v>3.3719999999999999</v>
      </c>
      <c r="G249" s="52">
        <f>SUM(G250:G257)</f>
        <v>4.6199999999999992</v>
      </c>
      <c r="H249" s="52">
        <f>SUM(H250:H257)</f>
        <v>4.4700000000000004E-2</v>
      </c>
    </row>
    <row r="250" spans="2:8" x14ac:dyDescent="0.25">
      <c r="B250" s="92" t="s">
        <v>74</v>
      </c>
      <c r="C250" s="49" t="s">
        <v>62</v>
      </c>
      <c r="D250" s="52">
        <f>E250+G250</f>
        <v>20.342599999999997</v>
      </c>
      <c r="E250" s="52">
        <v>16.296299999999999</v>
      </c>
      <c r="F250" s="52"/>
      <c r="G250" s="52">
        <v>4.0462999999999996</v>
      </c>
      <c r="H250" s="52"/>
    </row>
    <row r="251" spans="2:8" ht="26.25" x14ac:dyDescent="0.25">
      <c r="B251" s="92" t="s">
        <v>75</v>
      </c>
      <c r="C251" s="49" t="s">
        <v>87</v>
      </c>
      <c r="D251" s="52">
        <f>G251</f>
        <v>0.28939999999999999</v>
      </c>
      <c r="E251" s="52"/>
      <c r="F251" s="52"/>
      <c r="G251" s="52">
        <v>0.28939999999999999</v>
      </c>
      <c r="H251" s="52"/>
    </row>
    <row r="252" spans="2:8" x14ac:dyDescent="0.25">
      <c r="B252" s="92" t="s">
        <v>89</v>
      </c>
      <c r="C252" s="48" t="s">
        <v>152</v>
      </c>
      <c r="D252" s="52">
        <f>F252</f>
        <v>3.3719999999999999</v>
      </c>
      <c r="E252" s="52"/>
      <c r="F252" s="52">
        <v>3.3719999999999999</v>
      </c>
      <c r="G252" s="52"/>
      <c r="H252" s="52"/>
    </row>
    <row r="253" spans="2:8" x14ac:dyDescent="0.25">
      <c r="B253" s="92" t="s">
        <v>91</v>
      </c>
      <c r="C253" s="48" t="s">
        <v>153</v>
      </c>
      <c r="D253" s="52">
        <f>G253+H253</f>
        <v>2.07E-2</v>
      </c>
      <c r="E253" s="52"/>
      <c r="F253" s="52"/>
      <c r="G253" s="52">
        <v>2.07E-2</v>
      </c>
      <c r="H253" s="52"/>
    </row>
    <row r="254" spans="2:8" x14ac:dyDescent="0.25">
      <c r="B254" s="92" t="s">
        <v>95</v>
      </c>
      <c r="C254" s="49" t="s">
        <v>98</v>
      </c>
      <c r="D254" s="52">
        <f>G254+H254</f>
        <v>0.1024</v>
      </c>
      <c r="E254" s="52"/>
      <c r="F254" s="52"/>
      <c r="G254" s="52">
        <v>0.1024</v>
      </c>
      <c r="H254" s="52"/>
    </row>
    <row r="255" spans="2:8" x14ac:dyDescent="0.25">
      <c r="B255" s="92" t="s">
        <v>97</v>
      </c>
      <c r="C255" s="48" t="s">
        <v>154</v>
      </c>
      <c r="D255" s="52">
        <f>G255+H255</f>
        <v>1E-3</v>
      </c>
      <c r="E255" s="52"/>
      <c r="F255" s="52"/>
      <c r="G255" s="52"/>
      <c r="H255" s="52">
        <v>1E-3</v>
      </c>
    </row>
    <row r="256" spans="2:8" x14ac:dyDescent="0.25">
      <c r="B256" s="92" t="s">
        <v>99</v>
      </c>
      <c r="C256" s="48" t="s">
        <v>155</v>
      </c>
      <c r="D256" s="52">
        <f>G256+H256</f>
        <v>0.1661</v>
      </c>
      <c r="E256" s="52"/>
      <c r="F256" s="52"/>
      <c r="G256" s="52">
        <v>0.13769999999999999</v>
      </c>
      <c r="H256" s="52">
        <v>2.8400000000000002E-2</v>
      </c>
    </row>
    <row r="257" spans="2:8" x14ac:dyDescent="0.25">
      <c r="B257" s="92" t="s">
        <v>101</v>
      </c>
      <c r="C257" s="49" t="s">
        <v>111</v>
      </c>
      <c r="D257" s="52">
        <f>G257+H257</f>
        <v>3.8800000000000001E-2</v>
      </c>
      <c r="E257" s="52"/>
      <c r="F257" s="52"/>
      <c r="G257" s="52">
        <v>2.35E-2</v>
      </c>
      <c r="H257" s="52">
        <v>1.5299999999999999E-2</v>
      </c>
    </row>
    <row r="258" spans="2:8" x14ac:dyDescent="0.25">
      <c r="B258" s="92">
        <v>2</v>
      </c>
      <c r="C258" s="49" t="s">
        <v>76</v>
      </c>
      <c r="D258" s="52">
        <f>D243-D260</f>
        <v>3.4089999999999989</v>
      </c>
      <c r="E258" s="53"/>
      <c r="F258" s="53"/>
      <c r="G258" s="52">
        <f>G243*G259/100</f>
        <v>0.75973802400000001</v>
      </c>
      <c r="H258" s="52">
        <f>D258-G258</f>
        <v>2.6492619759999991</v>
      </c>
    </row>
    <row r="259" spans="2:8" x14ac:dyDescent="0.25">
      <c r="B259" s="92"/>
      <c r="C259" s="49" t="s">
        <v>77</v>
      </c>
      <c r="D259" s="52">
        <f>D258/D243*100</f>
        <v>14.009780955903503</v>
      </c>
      <c r="E259" s="53"/>
      <c r="F259" s="53"/>
      <c r="G259" s="53">
        <v>3.1280000000000001</v>
      </c>
      <c r="H259" s="52">
        <f>H258/H243*100</f>
        <v>13.996329823409665</v>
      </c>
    </row>
    <row r="260" spans="2:8" ht="26.25" x14ac:dyDescent="0.25">
      <c r="B260" s="92">
        <v>3</v>
      </c>
      <c r="C260" s="49" t="s">
        <v>78</v>
      </c>
      <c r="D260" s="52">
        <f>G260+H260</f>
        <v>20.923999999999999</v>
      </c>
      <c r="E260" s="52"/>
      <c r="F260" s="52"/>
      <c r="G260" s="52">
        <f>G261+G263</f>
        <v>4.6449999999999996</v>
      </c>
      <c r="H260" s="52">
        <f>H261+H263</f>
        <v>16.279</v>
      </c>
    </row>
    <row r="261" spans="2:8" ht="39" x14ac:dyDescent="0.25">
      <c r="B261" s="92" t="s">
        <v>79</v>
      </c>
      <c r="C261" s="49" t="s">
        <v>80</v>
      </c>
      <c r="D261" s="52">
        <f>G261+H261</f>
        <v>20.488</v>
      </c>
      <c r="E261" s="52"/>
      <c r="F261" s="52"/>
      <c r="G261" s="52">
        <v>4.2089999999999996</v>
      </c>
      <c r="H261" s="57">
        <v>16.279</v>
      </c>
    </row>
    <row r="262" spans="2:8" ht="26.25" x14ac:dyDescent="0.25">
      <c r="B262" s="92" t="s">
        <v>81</v>
      </c>
      <c r="C262" s="49" t="s">
        <v>82</v>
      </c>
      <c r="D262" s="52"/>
      <c r="E262" s="52"/>
      <c r="F262" s="52"/>
      <c r="G262" s="52"/>
      <c r="H262" s="52"/>
    </row>
    <row r="263" spans="2:8" ht="26.25" customHeight="1" x14ac:dyDescent="0.25">
      <c r="B263" s="92" t="s">
        <v>83</v>
      </c>
      <c r="C263" s="49" t="s">
        <v>84</v>
      </c>
      <c r="D263" s="52">
        <f>G263</f>
        <v>0.43600000000000005</v>
      </c>
      <c r="E263" s="52"/>
      <c r="F263" s="52"/>
      <c r="G263" s="52">
        <f>G264+G265</f>
        <v>0.43600000000000005</v>
      </c>
      <c r="H263" s="52"/>
    </row>
    <row r="264" spans="2:8" x14ac:dyDescent="0.25">
      <c r="B264" s="92" t="s">
        <v>85</v>
      </c>
      <c r="C264" s="49" t="s">
        <v>62</v>
      </c>
      <c r="D264" s="52">
        <f>G264+H264</f>
        <v>0.20200000000000001</v>
      </c>
      <c r="E264" s="52"/>
      <c r="F264" s="52"/>
      <c r="G264" s="52">
        <v>0.20200000000000001</v>
      </c>
      <c r="H264" s="52"/>
    </row>
    <row r="265" spans="2:8" x14ac:dyDescent="0.25">
      <c r="B265" s="92" t="s">
        <v>86</v>
      </c>
      <c r="C265" s="49" t="s">
        <v>111</v>
      </c>
      <c r="D265" s="52">
        <f>G265+H265</f>
        <v>0.23400000000000001</v>
      </c>
      <c r="E265" s="52"/>
      <c r="F265" s="52"/>
      <c r="G265" s="52">
        <v>0.23400000000000001</v>
      </c>
      <c r="H265" s="52"/>
    </row>
    <row r="268" spans="2:8" ht="18.75" x14ac:dyDescent="0.3">
      <c r="B268" s="94" t="s">
        <v>63</v>
      </c>
      <c r="C268" s="95"/>
      <c r="D268" s="96"/>
      <c r="E268" s="96"/>
      <c r="F268" s="96"/>
      <c r="G268" s="96"/>
      <c r="H268" s="96"/>
    </row>
    <row r="269" spans="2:8" ht="18.75" x14ac:dyDescent="0.3">
      <c r="B269" s="97" t="s">
        <v>64</v>
      </c>
      <c r="C269" s="98"/>
      <c r="D269" s="99"/>
      <c r="E269" s="99"/>
      <c r="F269" s="100"/>
      <c r="G269" s="100"/>
      <c r="H269" s="100"/>
    </row>
    <row r="270" spans="2:8" ht="18.75" x14ac:dyDescent="0.25">
      <c r="B270" s="77" t="s">
        <v>65</v>
      </c>
    </row>
    <row r="271" spans="2:8" ht="18.75" x14ac:dyDescent="0.25">
      <c r="B271" s="77"/>
      <c r="H271" s="88" t="s">
        <v>163</v>
      </c>
    </row>
    <row r="272" spans="2:8" ht="25.5" x14ac:dyDescent="0.25">
      <c r="B272" s="89" t="s">
        <v>66</v>
      </c>
      <c r="C272" s="90" t="s">
        <v>56</v>
      </c>
      <c r="D272" s="91" t="s">
        <v>7</v>
      </c>
      <c r="E272" s="91" t="s">
        <v>8</v>
      </c>
      <c r="F272" s="91" t="s">
        <v>17</v>
      </c>
      <c r="G272" s="91" t="s">
        <v>57</v>
      </c>
      <c r="H272" s="91" t="s">
        <v>1</v>
      </c>
    </row>
    <row r="273" spans="2:8" x14ac:dyDescent="0.25">
      <c r="B273" s="112" t="s">
        <v>170</v>
      </c>
      <c r="C273" s="110"/>
      <c r="D273" s="111"/>
      <c r="E273" s="111"/>
      <c r="F273" s="111"/>
      <c r="G273" s="111"/>
      <c r="H273" s="111"/>
    </row>
    <row r="274" spans="2:8" ht="26.25" x14ac:dyDescent="0.25">
      <c r="B274" s="92">
        <v>1</v>
      </c>
      <c r="C274" s="49" t="s">
        <v>67</v>
      </c>
      <c r="D274" s="52">
        <f>D280</f>
        <v>24.061199999999999</v>
      </c>
      <c r="E274" s="52">
        <f>E280</f>
        <v>16.325800000000001</v>
      </c>
      <c r="F274" s="52">
        <f>F280</f>
        <v>3.2271999999999998</v>
      </c>
      <c r="G274" s="52">
        <f>G275+G280</f>
        <v>24.0062</v>
      </c>
      <c r="H274" s="52">
        <f>H278+H280</f>
        <v>18.665286064</v>
      </c>
    </row>
    <row r="275" spans="2:8" x14ac:dyDescent="0.25">
      <c r="B275" s="92" t="s">
        <v>13</v>
      </c>
      <c r="C275" s="49" t="s">
        <v>68</v>
      </c>
      <c r="D275" s="52"/>
      <c r="E275" s="52"/>
      <c r="F275" s="52"/>
      <c r="G275" s="52">
        <f>G276+G277</f>
        <v>19.553000000000001</v>
      </c>
      <c r="H275" s="52"/>
    </row>
    <row r="276" spans="2:8" x14ac:dyDescent="0.25">
      <c r="B276" s="92" t="s">
        <v>69</v>
      </c>
      <c r="C276" s="49" t="s">
        <v>8</v>
      </c>
      <c r="D276" s="52"/>
      <c r="E276" s="52"/>
      <c r="F276" s="52"/>
      <c r="G276" s="52">
        <f>E280</f>
        <v>16.325800000000001</v>
      </c>
      <c r="H276" s="52"/>
    </row>
    <row r="277" spans="2:8" x14ac:dyDescent="0.25">
      <c r="B277" s="92" t="s">
        <v>70</v>
      </c>
      <c r="C277" s="49" t="s">
        <v>17</v>
      </c>
      <c r="D277" s="52"/>
      <c r="E277" s="52"/>
      <c r="F277" s="52"/>
      <c r="G277" s="52">
        <f>F280</f>
        <v>3.2271999999999998</v>
      </c>
      <c r="H277" s="52"/>
    </row>
    <row r="278" spans="2:8" x14ac:dyDescent="0.25">
      <c r="B278" s="92" t="s">
        <v>71</v>
      </c>
      <c r="C278" s="49" t="s">
        <v>57</v>
      </c>
      <c r="D278" s="52"/>
      <c r="E278" s="52"/>
      <c r="F278" s="52"/>
      <c r="G278" s="52"/>
      <c r="H278" s="52">
        <f>G274-G289-G291</f>
        <v>18.610286064</v>
      </c>
    </row>
    <row r="279" spans="2:8" x14ac:dyDescent="0.25">
      <c r="B279" s="92" t="s">
        <v>18</v>
      </c>
      <c r="C279" s="49" t="s">
        <v>72</v>
      </c>
      <c r="D279" s="53"/>
      <c r="E279" s="53"/>
      <c r="F279" s="53"/>
      <c r="G279" s="53"/>
      <c r="H279" s="53"/>
    </row>
    <row r="280" spans="2:8" ht="26.25" x14ac:dyDescent="0.25">
      <c r="B280" s="92" t="s">
        <v>20</v>
      </c>
      <c r="C280" s="49" t="s">
        <v>73</v>
      </c>
      <c r="D280" s="52">
        <f>E280+F280+G280+H280</f>
        <v>24.061199999999999</v>
      </c>
      <c r="E280" s="52">
        <f>SUM(E281:E287)</f>
        <v>16.325800000000001</v>
      </c>
      <c r="F280" s="52">
        <f>SUM(F281:F287)</f>
        <v>3.2271999999999998</v>
      </c>
      <c r="G280" s="52">
        <f>SUM(G281:G288)</f>
        <v>4.4531999999999998</v>
      </c>
      <c r="H280" s="52">
        <f>SUM(H281:H288)</f>
        <v>5.4999999999999993E-2</v>
      </c>
    </row>
    <row r="281" spans="2:8" x14ac:dyDescent="0.25">
      <c r="B281" s="92" t="s">
        <v>74</v>
      </c>
      <c r="C281" s="49" t="s">
        <v>62</v>
      </c>
      <c r="D281" s="52">
        <f>E281+G281</f>
        <v>20.343</v>
      </c>
      <c r="E281" s="52">
        <v>16.325800000000001</v>
      </c>
      <c r="F281" s="52"/>
      <c r="G281" s="52">
        <v>4.0171999999999999</v>
      </c>
      <c r="H281" s="52"/>
    </row>
    <row r="282" spans="2:8" ht="26.25" x14ac:dyDescent="0.25">
      <c r="B282" s="92" t="s">
        <v>75</v>
      </c>
      <c r="C282" s="49" t="s">
        <v>87</v>
      </c>
      <c r="D282" s="52">
        <f>G282</f>
        <v>0.28220000000000001</v>
      </c>
      <c r="E282" s="52"/>
      <c r="F282" s="52"/>
      <c r="G282" s="52">
        <v>0.28220000000000001</v>
      </c>
      <c r="H282" s="52"/>
    </row>
    <row r="283" spans="2:8" x14ac:dyDescent="0.25">
      <c r="B283" s="92" t="s">
        <v>89</v>
      </c>
      <c r="C283" s="48" t="s">
        <v>152</v>
      </c>
      <c r="D283" s="52">
        <f>F283</f>
        <v>3.2271999999999998</v>
      </c>
      <c r="E283" s="52"/>
      <c r="F283" s="52">
        <v>3.2271999999999998</v>
      </c>
      <c r="G283" s="52"/>
      <c r="H283" s="52"/>
    </row>
    <row r="284" spans="2:8" x14ac:dyDescent="0.25">
      <c r="B284" s="92" t="s">
        <v>91</v>
      </c>
      <c r="C284" s="48" t="s">
        <v>153</v>
      </c>
      <c r="D284" s="52">
        <f>G284+H284</f>
        <v>2.3300000000000001E-2</v>
      </c>
      <c r="E284" s="52"/>
      <c r="F284" s="52"/>
      <c r="G284" s="52">
        <v>2.3300000000000001E-2</v>
      </c>
      <c r="H284" s="52"/>
    </row>
    <row r="285" spans="2:8" x14ac:dyDescent="0.25">
      <c r="B285" s="92" t="s">
        <v>95</v>
      </c>
      <c r="C285" s="49" t="s">
        <v>98</v>
      </c>
      <c r="D285" s="52">
        <f>G285+H285</f>
        <v>0.1072</v>
      </c>
      <c r="E285" s="52"/>
      <c r="F285" s="52"/>
      <c r="G285" s="52">
        <v>0.1072</v>
      </c>
      <c r="H285" s="52"/>
    </row>
    <row r="286" spans="2:8" x14ac:dyDescent="0.25">
      <c r="B286" s="92" t="s">
        <v>97</v>
      </c>
      <c r="C286" s="48" t="s">
        <v>154</v>
      </c>
      <c r="D286" s="52">
        <f>G286+H286</f>
        <v>8.0000000000000004E-4</v>
      </c>
      <c r="E286" s="52"/>
      <c r="F286" s="52"/>
      <c r="G286" s="52"/>
      <c r="H286" s="52">
        <v>8.0000000000000004E-4</v>
      </c>
    </row>
    <row r="287" spans="2:8" x14ac:dyDescent="0.25">
      <c r="B287" s="92" t="s">
        <v>99</v>
      </c>
      <c r="C287" s="65" t="s">
        <v>171</v>
      </c>
      <c r="D287" s="52">
        <f>G287+H287</f>
        <v>2.5999999999999999E-2</v>
      </c>
      <c r="E287" s="52"/>
      <c r="F287" s="52"/>
      <c r="G287" s="52"/>
      <c r="H287" s="52">
        <v>2.5999999999999999E-2</v>
      </c>
    </row>
    <row r="288" spans="2:8" x14ac:dyDescent="0.25">
      <c r="B288" s="92" t="s">
        <v>101</v>
      </c>
      <c r="C288" s="49" t="s">
        <v>111</v>
      </c>
      <c r="D288" s="52">
        <f>G288+H288</f>
        <v>5.1500000000000004E-2</v>
      </c>
      <c r="E288" s="52"/>
      <c r="F288" s="52"/>
      <c r="G288" s="52">
        <v>2.3300000000000001E-2</v>
      </c>
      <c r="H288" s="52">
        <v>2.8199999999999999E-2</v>
      </c>
    </row>
    <row r="289" spans="2:8" x14ac:dyDescent="0.25">
      <c r="B289" s="92">
        <v>2</v>
      </c>
      <c r="C289" s="49" t="s">
        <v>76</v>
      </c>
      <c r="D289" s="52">
        <f>D274-D291</f>
        <v>3.1352000000000011</v>
      </c>
      <c r="E289" s="53"/>
      <c r="F289" s="53"/>
      <c r="G289" s="52">
        <f>G274*G290/100</f>
        <v>0.750913936</v>
      </c>
      <c r="H289" s="52">
        <f>D289-G289</f>
        <v>2.3842860640000012</v>
      </c>
    </row>
    <row r="290" spans="2:8" x14ac:dyDescent="0.25">
      <c r="B290" s="92"/>
      <c r="C290" s="49" t="s">
        <v>77</v>
      </c>
      <c r="D290" s="52">
        <f>D289/D274*100</f>
        <v>13.030106561601254</v>
      </c>
      <c r="E290" s="53"/>
      <c r="F290" s="53"/>
      <c r="G290" s="53">
        <v>3.1280000000000001</v>
      </c>
      <c r="H290" s="52">
        <f>H289/H274*100</f>
        <v>12.773905826166828</v>
      </c>
    </row>
    <row r="291" spans="2:8" ht="26.25" x14ac:dyDescent="0.25">
      <c r="B291" s="92">
        <v>3</v>
      </c>
      <c r="C291" s="49" t="s">
        <v>78</v>
      </c>
      <c r="D291" s="52">
        <f>G291+H291</f>
        <v>20.925999999999998</v>
      </c>
      <c r="E291" s="52"/>
      <c r="F291" s="52"/>
      <c r="G291" s="52">
        <f>G292+G294</f>
        <v>4.6450000000000005</v>
      </c>
      <c r="H291" s="52">
        <f>H292+H294</f>
        <v>16.280999999999999</v>
      </c>
    </row>
    <row r="292" spans="2:8" ht="39" x14ac:dyDescent="0.25">
      <c r="B292" s="92" t="s">
        <v>79</v>
      </c>
      <c r="C292" s="49" t="s">
        <v>80</v>
      </c>
      <c r="D292" s="52">
        <f>G292+H292</f>
        <v>20.465</v>
      </c>
      <c r="E292" s="52"/>
      <c r="F292" s="52"/>
      <c r="G292" s="52">
        <v>4.1840000000000002</v>
      </c>
      <c r="H292" s="57">
        <v>16.280999999999999</v>
      </c>
    </row>
    <row r="293" spans="2:8" ht="26.25" x14ac:dyDescent="0.25">
      <c r="B293" s="92" t="s">
        <v>81</v>
      </c>
      <c r="C293" s="49" t="s">
        <v>82</v>
      </c>
      <c r="D293" s="52"/>
      <c r="E293" s="52"/>
      <c r="F293" s="52"/>
      <c r="G293" s="52"/>
      <c r="H293" s="52"/>
    </row>
    <row r="294" spans="2:8" ht="27.75" customHeight="1" x14ac:dyDescent="0.25">
      <c r="B294" s="92" t="s">
        <v>83</v>
      </c>
      <c r="C294" s="49" t="s">
        <v>84</v>
      </c>
      <c r="D294" s="52">
        <f>G294</f>
        <v>0.46099999999999997</v>
      </c>
      <c r="E294" s="52"/>
      <c r="F294" s="52"/>
      <c r="G294" s="52">
        <f>G295+G296</f>
        <v>0.46099999999999997</v>
      </c>
      <c r="H294" s="52"/>
    </row>
    <row r="295" spans="2:8" x14ac:dyDescent="0.25">
      <c r="B295" s="92" t="s">
        <v>85</v>
      </c>
      <c r="C295" s="49" t="s">
        <v>62</v>
      </c>
      <c r="D295" s="52">
        <f>G295+H295</f>
        <v>0.20799999999999999</v>
      </c>
      <c r="E295" s="52"/>
      <c r="F295" s="52"/>
      <c r="G295" s="52">
        <v>0.20799999999999999</v>
      </c>
      <c r="H295" s="52"/>
    </row>
    <row r="296" spans="2:8" x14ac:dyDescent="0.25">
      <c r="B296" s="92" t="s">
        <v>86</v>
      </c>
      <c r="C296" s="49" t="s">
        <v>111</v>
      </c>
      <c r="D296" s="52">
        <f>G296+H296</f>
        <v>0.253</v>
      </c>
      <c r="E296" s="52"/>
      <c r="F296" s="52"/>
      <c r="G296" s="52">
        <v>0.253</v>
      </c>
      <c r="H296" s="52"/>
    </row>
    <row r="299" spans="2:8" ht="18.75" x14ac:dyDescent="0.3">
      <c r="B299" s="94" t="s">
        <v>63</v>
      </c>
      <c r="C299" s="95"/>
      <c r="D299" s="96"/>
      <c r="E299" s="96"/>
      <c r="F299" s="96"/>
      <c r="G299" s="96"/>
      <c r="H299" s="96"/>
    </row>
    <row r="300" spans="2:8" ht="18.75" x14ac:dyDescent="0.3">
      <c r="B300" s="97" t="s">
        <v>64</v>
      </c>
      <c r="C300" s="98"/>
      <c r="D300" s="99"/>
      <c r="E300" s="99"/>
      <c r="F300" s="100"/>
      <c r="G300" s="100"/>
      <c r="H300" s="100"/>
    </row>
    <row r="301" spans="2:8" ht="18.75" x14ac:dyDescent="0.25">
      <c r="B301" s="77" t="s">
        <v>65</v>
      </c>
    </row>
    <row r="302" spans="2:8" ht="18.75" x14ac:dyDescent="0.25">
      <c r="B302" s="77"/>
      <c r="H302" s="88" t="s">
        <v>163</v>
      </c>
    </row>
    <row r="303" spans="2:8" ht="25.5" x14ac:dyDescent="0.25">
      <c r="B303" s="89" t="s">
        <v>66</v>
      </c>
      <c r="C303" s="90" t="s">
        <v>56</v>
      </c>
      <c r="D303" s="91" t="s">
        <v>7</v>
      </c>
      <c r="E303" s="91" t="s">
        <v>8</v>
      </c>
      <c r="F303" s="91" t="s">
        <v>17</v>
      </c>
      <c r="G303" s="91" t="s">
        <v>57</v>
      </c>
      <c r="H303" s="91" t="s">
        <v>1</v>
      </c>
    </row>
    <row r="304" spans="2:8" x14ac:dyDescent="0.25">
      <c r="B304" s="112" t="s">
        <v>172</v>
      </c>
      <c r="C304" s="110"/>
      <c r="D304" s="111"/>
      <c r="E304" s="111"/>
      <c r="F304" s="111"/>
      <c r="G304" s="111"/>
      <c r="H304" s="111"/>
    </row>
    <row r="305" spans="2:8" ht="26.25" x14ac:dyDescent="0.25">
      <c r="B305" s="92">
        <v>1</v>
      </c>
      <c r="C305" s="49" t="s">
        <v>67</v>
      </c>
      <c r="D305" s="52">
        <f>D311</f>
        <v>23.514400000000006</v>
      </c>
      <c r="E305" s="52">
        <f>E311</f>
        <v>15.7323</v>
      </c>
      <c r="F305" s="52">
        <f>F311</f>
        <v>3.4636</v>
      </c>
      <c r="G305" s="52">
        <f>G306+G311</f>
        <v>23.466300000000004</v>
      </c>
      <c r="H305" s="52">
        <f>H309+H311</f>
        <v>18.481374136000007</v>
      </c>
    </row>
    <row r="306" spans="2:8" x14ac:dyDescent="0.25">
      <c r="B306" s="92" t="s">
        <v>13</v>
      </c>
      <c r="C306" s="49" t="s">
        <v>68</v>
      </c>
      <c r="D306" s="52"/>
      <c r="E306" s="52"/>
      <c r="F306" s="52"/>
      <c r="G306" s="52">
        <f>G307+G308</f>
        <v>19.195900000000002</v>
      </c>
      <c r="H306" s="52"/>
    </row>
    <row r="307" spans="2:8" x14ac:dyDescent="0.25">
      <c r="B307" s="92" t="s">
        <v>69</v>
      </c>
      <c r="C307" s="49" t="s">
        <v>8</v>
      </c>
      <c r="D307" s="52"/>
      <c r="E307" s="52"/>
      <c r="F307" s="52"/>
      <c r="G307" s="52">
        <f>E311</f>
        <v>15.7323</v>
      </c>
      <c r="H307" s="52"/>
    </row>
    <row r="308" spans="2:8" x14ac:dyDescent="0.25">
      <c r="B308" s="92" t="s">
        <v>70</v>
      </c>
      <c r="C308" s="49" t="s">
        <v>17</v>
      </c>
      <c r="D308" s="52"/>
      <c r="E308" s="52"/>
      <c r="F308" s="52"/>
      <c r="G308" s="52">
        <f>F311</f>
        <v>3.4636</v>
      </c>
      <c r="H308" s="52"/>
    </row>
    <row r="309" spans="2:8" x14ac:dyDescent="0.25">
      <c r="B309" s="92" t="s">
        <v>71</v>
      </c>
      <c r="C309" s="49" t="s">
        <v>57</v>
      </c>
      <c r="D309" s="52"/>
      <c r="E309" s="52"/>
      <c r="F309" s="52"/>
      <c r="G309" s="52"/>
      <c r="H309" s="52">
        <f>G305-G320-G322</f>
        <v>18.433274136000005</v>
      </c>
    </row>
    <row r="310" spans="2:8" x14ac:dyDescent="0.25">
      <c r="B310" s="92" t="s">
        <v>18</v>
      </c>
      <c r="C310" s="49" t="s">
        <v>72</v>
      </c>
      <c r="D310" s="53"/>
      <c r="E310" s="53"/>
      <c r="F310" s="53"/>
      <c r="G310" s="53"/>
      <c r="H310" s="53"/>
    </row>
    <row r="311" spans="2:8" ht="26.25" x14ac:dyDescent="0.25">
      <c r="B311" s="92" t="s">
        <v>20</v>
      </c>
      <c r="C311" s="49" t="s">
        <v>73</v>
      </c>
      <c r="D311" s="52">
        <f>E311+F311+G311+H311</f>
        <v>23.514400000000006</v>
      </c>
      <c r="E311" s="52">
        <f>SUM(E312:E318)</f>
        <v>15.7323</v>
      </c>
      <c r="F311" s="52">
        <f>SUM(F312:F318)</f>
        <v>3.4636</v>
      </c>
      <c r="G311" s="52">
        <f>SUM(G312:G319)</f>
        <v>4.2704000000000004</v>
      </c>
      <c r="H311" s="52">
        <f>SUM(H312:H319)</f>
        <v>4.8099999999999997E-2</v>
      </c>
    </row>
    <row r="312" spans="2:8" x14ac:dyDescent="0.25">
      <c r="B312" s="92" t="s">
        <v>74</v>
      </c>
      <c r="C312" s="49" t="s">
        <v>62</v>
      </c>
      <c r="D312" s="52">
        <f>E312+G312</f>
        <v>19.545000000000002</v>
      </c>
      <c r="E312" s="52">
        <v>15.7323</v>
      </c>
      <c r="F312" s="52"/>
      <c r="G312" s="52">
        <v>3.8127</v>
      </c>
      <c r="H312" s="52"/>
    </row>
    <row r="313" spans="2:8" ht="26.25" x14ac:dyDescent="0.25">
      <c r="B313" s="92" t="s">
        <v>75</v>
      </c>
      <c r="C313" s="49" t="s">
        <v>87</v>
      </c>
      <c r="D313" s="52">
        <f>G313</f>
        <v>0.30370000000000003</v>
      </c>
      <c r="E313" s="52"/>
      <c r="F313" s="52"/>
      <c r="G313" s="52">
        <v>0.30370000000000003</v>
      </c>
      <c r="H313" s="52"/>
    </row>
    <row r="314" spans="2:8" x14ac:dyDescent="0.25">
      <c r="B314" s="92" t="s">
        <v>89</v>
      </c>
      <c r="C314" s="48" t="s">
        <v>152</v>
      </c>
      <c r="D314" s="52">
        <f>F314</f>
        <v>3.4636</v>
      </c>
      <c r="E314" s="52"/>
      <c r="F314" s="52">
        <v>3.4636</v>
      </c>
      <c r="G314" s="52"/>
      <c r="H314" s="52"/>
    </row>
    <row r="315" spans="2:8" x14ac:dyDescent="0.25">
      <c r="B315" s="92" t="s">
        <v>91</v>
      </c>
      <c r="C315" s="48" t="s">
        <v>153</v>
      </c>
      <c r="D315" s="52">
        <f>G315+H315</f>
        <v>2.1600000000000001E-2</v>
      </c>
      <c r="E315" s="52"/>
      <c r="F315" s="52"/>
      <c r="G315" s="52">
        <v>2.1600000000000001E-2</v>
      </c>
      <c r="H315" s="52"/>
    </row>
    <row r="316" spans="2:8" x14ac:dyDescent="0.25">
      <c r="B316" s="92" t="s">
        <v>95</v>
      </c>
      <c r="C316" s="49" t="s">
        <v>98</v>
      </c>
      <c r="D316" s="52">
        <f>G316+H316</f>
        <v>0.107</v>
      </c>
      <c r="E316" s="52"/>
      <c r="F316" s="52"/>
      <c r="G316" s="52">
        <v>0.107</v>
      </c>
      <c r="H316" s="52"/>
    </row>
    <row r="317" spans="2:8" x14ac:dyDescent="0.25">
      <c r="B317" s="92" t="s">
        <v>97</v>
      </c>
      <c r="C317" s="48" t="s">
        <v>154</v>
      </c>
      <c r="D317" s="52">
        <f>G317+H317</f>
        <v>2.0000000000000001E-4</v>
      </c>
      <c r="E317" s="52"/>
      <c r="F317" s="52"/>
      <c r="G317" s="52"/>
      <c r="H317" s="52">
        <v>2.0000000000000001E-4</v>
      </c>
    </row>
    <row r="318" spans="2:8" x14ac:dyDescent="0.25">
      <c r="B318" s="92" t="s">
        <v>99</v>
      </c>
      <c r="C318" s="65" t="s">
        <v>171</v>
      </c>
      <c r="D318" s="52">
        <f>G318+H318</f>
        <v>2.0899999999999998E-2</v>
      </c>
      <c r="E318" s="52"/>
      <c r="F318" s="52"/>
      <c r="G318" s="52"/>
      <c r="H318" s="52">
        <v>2.0899999999999998E-2</v>
      </c>
    </row>
    <row r="319" spans="2:8" x14ac:dyDescent="0.25">
      <c r="B319" s="92" t="s">
        <v>101</v>
      </c>
      <c r="C319" s="49" t="s">
        <v>111</v>
      </c>
      <c r="D319" s="52">
        <f>G319+H319</f>
        <v>5.2400000000000002E-2</v>
      </c>
      <c r="E319" s="52"/>
      <c r="F319" s="52"/>
      <c r="G319" s="52">
        <v>2.5399999999999999E-2</v>
      </c>
      <c r="H319" s="52">
        <v>2.7E-2</v>
      </c>
    </row>
    <row r="320" spans="2:8" x14ac:dyDescent="0.25">
      <c r="B320" s="92">
        <v>2</v>
      </c>
      <c r="C320" s="49" t="s">
        <v>76</v>
      </c>
      <c r="D320" s="52">
        <f>D305-D322</f>
        <v>2.9087000000000067</v>
      </c>
      <c r="E320" s="53"/>
      <c r="F320" s="53"/>
      <c r="G320" s="52">
        <f>G305*G321/100</f>
        <v>0.73402586400000014</v>
      </c>
      <c r="H320" s="52">
        <f>D320-G320</f>
        <v>2.1746741360000064</v>
      </c>
    </row>
    <row r="321" spans="2:8" x14ac:dyDescent="0.25">
      <c r="B321" s="92"/>
      <c r="C321" s="49" t="s">
        <v>77</v>
      </c>
      <c r="D321" s="52">
        <f>D320/D305*100</f>
        <v>12.369866975130158</v>
      </c>
      <c r="E321" s="53"/>
      <c r="F321" s="53"/>
      <c r="G321" s="53">
        <v>3.1280000000000001</v>
      </c>
      <c r="H321" s="52">
        <f>H320/H305*100</f>
        <v>11.76684222719101</v>
      </c>
    </row>
    <row r="322" spans="2:8" ht="26.25" x14ac:dyDescent="0.25">
      <c r="B322" s="92">
        <v>3</v>
      </c>
      <c r="C322" s="49" t="s">
        <v>78</v>
      </c>
      <c r="D322" s="67">
        <f>G322+H322</f>
        <v>20.605699999999999</v>
      </c>
      <c r="E322" s="52"/>
      <c r="F322" s="52"/>
      <c r="G322" s="67">
        <f>G323+G325</f>
        <v>4.2990000000000004</v>
      </c>
      <c r="H322" s="67">
        <f>H323+H325</f>
        <v>16.306699999999999</v>
      </c>
    </row>
    <row r="323" spans="2:8" ht="39" x14ac:dyDescent="0.25">
      <c r="B323" s="92" t="s">
        <v>79</v>
      </c>
      <c r="C323" s="49" t="s">
        <v>80</v>
      </c>
      <c r="D323" s="52">
        <f>G323+H323</f>
        <v>20.1767</v>
      </c>
      <c r="E323" s="52"/>
      <c r="F323" s="52"/>
      <c r="G323" s="52">
        <v>3.87</v>
      </c>
      <c r="H323" s="57">
        <v>16.306699999999999</v>
      </c>
    </row>
    <row r="324" spans="2:8" ht="26.25" x14ac:dyDescent="0.25">
      <c r="B324" s="92" t="s">
        <v>81</v>
      </c>
      <c r="C324" s="49" t="s">
        <v>82</v>
      </c>
      <c r="D324" s="52"/>
      <c r="E324" s="52"/>
      <c r="F324" s="52"/>
      <c r="G324" s="52"/>
      <c r="H324" s="52"/>
    </row>
    <row r="325" spans="2:8" ht="27.75" customHeight="1" x14ac:dyDescent="0.25">
      <c r="B325" s="92" t="s">
        <v>83</v>
      </c>
      <c r="C325" s="49" t="s">
        <v>84</v>
      </c>
      <c r="D325" s="52">
        <f>G325</f>
        <v>0.42899999999999999</v>
      </c>
      <c r="E325" s="52"/>
      <c r="F325" s="52"/>
      <c r="G325" s="52">
        <f>G326+G327</f>
        <v>0.42899999999999999</v>
      </c>
      <c r="H325" s="52"/>
    </row>
    <row r="326" spans="2:8" x14ac:dyDescent="0.25">
      <c r="B326" s="92" t="s">
        <v>85</v>
      </c>
      <c r="C326" s="49" t="s">
        <v>62</v>
      </c>
      <c r="D326" s="52">
        <f>G326+H326</f>
        <v>0.188</v>
      </c>
      <c r="E326" s="52"/>
      <c r="F326" s="52"/>
      <c r="G326" s="52">
        <v>0.188</v>
      </c>
      <c r="H326" s="52"/>
    </row>
    <row r="327" spans="2:8" x14ac:dyDescent="0.25">
      <c r="B327" s="92" t="s">
        <v>86</v>
      </c>
      <c r="C327" s="49" t="s">
        <v>111</v>
      </c>
      <c r="D327" s="52">
        <f>G327+H327</f>
        <v>0.24099999999999999</v>
      </c>
      <c r="E327" s="52"/>
      <c r="F327" s="52"/>
      <c r="G327" s="52">
        <v>0.24099999999999999</v>
      </c>
      <c r="H327" s="52"/>
    </row>
    <row r="330" spans="2:8" ht="18.75" x14ac:dyDescent="0.3">
      <c r="B330" s="94" t="s">
        <v>63</v>
      </c>
      <c r="C330" s="95"/>
      <c r="D330" s="96"/>
      <c r="E330" s="96"/>
      <c r="F330" s="96"/>
      <c r="G330" s="96"/>
      <c r="H330" s="96"/>
    </row>
    <row r="331" spans="2:8" ht="18.75" x14ac:dyDescent="0.3">
      <c r="B331" s="97" t="s">
        <v>64</v>
      </c>
      <c r="C331" s="98"/>
      <c r="D331" s="99"/>
      <c r="E331" s="99"/>
      <c r="F331" s="100"/>
      <c r="G331" s="100"/>
      <c r="H331" s="100"/>
    </row>
    <row r="332" spans="2:8" ht="18.75" x14ac:dyDescent="0.25">
      <c r="B332" s="77" t="s">
        <v>65</v>
      </c>
    </row>
    <row r="333" spans="2:8" ht="18.75" x14ac:dyDescent="0.25">
      <c r="B333" s="77"/>
      <c r="H333" s="88" t="s">
        <v>163</v>
      </c>
    </row>
    <row r="334" spans="2:8" ht="25.5" x14ac:dyDescent="0.25">
      <c r="B334" s="89" t="s">
        <v>66</v>
      </c>
      <c r="C334" s="90" t="s">
        <v>56</v>
      </c>
      <c r="D334" s="91" t="s">
        <v>7</v>
      </c>
      <c r="E334" s="91" t="s">
        <v>8</v>
      </c>
      <c r="F334" s="91" t="s">
        <v>17</v>
      </c>
      <c r="G334" s="91" t="s">
        <v>57</v>
      </c>
      <c r="H334" s="91" t="s">
        <v>1</v>
      </c>
    </row>
    <row r="335" spans="2:8" x14ac:dyDescent="0.25">
      <c r="B335" s="112" t="s">
        <v>174</v>
      </c>
      <c r="C335" s="110"/>
      <c r="D335" s="111"/>
      <c r="E335" s="111"/>
      <c r="F335" s="111"/>
      <c r="G335" s="111"/>
      <c r="H335" s="111"/>
    </row>
    <row r="336" spans="2:8" ht="26.25" x14ac:dyDescent="0.25">
      <c r="B336" s="92">
        <v>1</v>
      </c>
      <c r="C336" s="49" t="s">
        <v>67</v>
      </c>
      <c r="D336" s="52">
        <f>D342</f>
        <v>23.285999999999998</v>
      </c>
      <c r="E336" s="52">
        <f>E342</f>
        <v>15.379</v>
      </c>
      <c r="F336" s="52">
        <f>F342</f>
        <v>3.4950999999999999</v>
      </c>
      <c r="G336" s="52">
        <f>G337+G342</f>
        <v>23.257599999999996</v>
      </c>
      <c r="H336" s="52">
        <f>H340+H342</f>
        <v>18.259502271999999</v>
      </c>
    </row>
    <row r="337" spans="2:8" x14ac:dyDescent="0.25">
      <c r="B337" s="92" t="s">
        <v>13</v>
      </c>
      <c r="C337" s="49" t="s">
        <v>68</v>
      </c>
      <c r="D337" s="52"/>
      <c r="E337" s="52"/>
      <c r="F337" s="52"/>
      <c r="G337" s="52">
        <f>G338+G339</f>
        <v>18.874099999999999</v>
      </c>
      <c r="H337" s="52"/>
    </row>
    <row r="338" spans="2:8" x14ac:dyDescent="0.25">
      <c r="B338" s="92" t="s">
        <v>69</v>
      </c>
      <c r="C338" s="49" t="s">
        <v>8</v>
      </c>
      <c r="D338" s="52"/>
      <c r="E338" s="52"/>
      <c r="F338" s="52"/>
      <c r="G338" s="52">
        <f>E342</f>
        <v>15.379</v>
      </c>
      <c r="H338" s="52"/>
    </row>
    <row r="339" spans="2:8" x14ac:dyDescent="0.25">
      <c r="B339" s="92" t="s">
        <v>70</v>
      </c>
      <c r="C339" s="49" t="s">
        <v>17</v>
      </c>
      <c r="D339" s="52"/>
      <c r="E339" s="52"/>
      <c r="F339" s="52"/>
      <c r="G339" s="52">
        <f>F342</f>
        <v>3.4950999999999999</v>
      </c>
      <c r="H339" s="52"/>
    </row>
    <row r="340" spans="2:8" x14ac:dyDescent="0.25">
      <c r="B340" s="92" t="s">
        <v>71</v>
      </c>
      <c r="C340" s="49" t="s">
        <v>57</v>
      </c>
      <c r="D340" s="52"/>
      <c r="E340" s="52"/>
      <c r="F340" s="52"/>
      <c r="G340" s="52"/>
      <c r="H340" s="52">
        <f>G336-G351-G353</f>
        <v>18.231102271999998</v>
      </c>
    </row>
    <row r="341" spans="2:8" x14ac:dyDescent="0.25">
      <c r="B341" s="92" t="s">
        <v>18</v>
      </c>
      <c r="C341" s="49" t="s">
        <v>72</v>
      </c>
      <c r="D341" s="53"/>
      <c r="E341" s="53"/>
      <c r="F341" s="53"/>
      <c r="G341" s="53"/>
      <c r="H341" s="53"/>
    </row>
    <row r="342" spans="2:8" ht="26.25" x14ac:dyDescent="0.25">
      <c r="B342" s="92" t="s">
        <v>20</v>
      </c>
      <c r="C342" s="49" t="s">
        <v>73</v>
      </c>
      <c r="D342" s="52">
        <f>E342+F342+G342+H342</f>
        <v>23.285999999999998</v>
      </c>
      <c r="E342" s="52">
        <f>SUM(E343:E349)</f>
        <v>15.379</v>
      </c>
      <c r="F342" s="52">
        <f>SUM(F343:F349)</f>
        <v>3.4950999999999999</v>
      </c>
      <c r="G342" s="52">
        <f>SUM(G343:G350)</f>
        <v>4.3834999999999997</v>
      </c>
      <c r="H342" s="52">
        <f>SUM(H343:H350)</f>
        <v>2.8400000000000002E-2</v>
      </c>
    </row>
    <row r="343" spans="2:8" x14ac:dyDescent="0.25">
      <c r="B343" s="92" t="s">
        <v>74</v>
      </c>
      <c r="C343" s="49" t="s">
        <v>62</v>
      </c>
      <c r="D343" s="52">
        <f>E343+G343</f>
        <v>19.311599999999999</v>
      </c>
      <c r="E343" s="52">
        <v>15.379</v>
      </c>
      <c r="F343" s="52"/>
      <c r="G343" s="52">
        <v>3.9325999999999999</v>
      </c>
      <c r="H343" s="52"/>
    </row>
    <row r="344" spans="2:8" ht="26.25" x14ac:dyDescent="0.25">
      <c r="B344" s="92" t="s">
        <v>75</v>
      </c>
      <c r="C344" s="49" t="s">
        <v>87</v>
      </c>
      <c r="D344" s="52">
        <f>G344</f>
        <v>0.30249999999999999</v>
      </c>
      <c r="E344" s="52"/>
      <c r="F344" s="52"/>
      <c r="G344" s="52">
        <v>0.30249999999999999</v>
      </c>
      <c r="H344" s="52"/>
    </row>
    <row r="345" spans="2:8" x14ac:dyDescent="0.25">
      <c r="B345" s="92" t="s">
        <v>89</v>
      </c>
      <c r="C345" s="48" t="s">
        <v>152</v>
      </c>
      <c r="D345" s="52">
        <f>F345</f>
        <v>3.4950999999999999</v>
      </c>
      <c r="E345" s="52"/>
      <c r="F345" s="52">
        <v>3.4950999999999999</v>
      </c>
      <c r="G345" s="52"/>
      <c r="H345" s="52"/>
    </row>
    <row r="346" spans="2:8" x14ac:dyDescent="0.25">
      <c r="B346" s="92" t="s">
        <v>91</v>
      </c>
      <c r="C346" s="48" t="s">
        <v>153</v>
      </c>
      <c r="D346" s="52">
        <f>G346+H346</f>
        <v>2.0299999999999999E-2</v>
      </c>
      <c r="E346" s="52"/>
      <c r="F346" s="52"/>
      <c r="G346" s="52">
        <v>2.0299999999999999E-2</v>
      </c>
      <c r="H346" s="52"/>
    </row>
    <row r="347" spans="2:8" x14ac:dyDescent="0.25">
      <c r="B347" s="92" t="s">
        <v>95</v>
      </c>
      <c r="C347" s="49" t="s">
        <v>98</v>
      </c>
      <c r="D347" s="52">
        <f>G347+H347</f>
        <v>0.1013</v>
      </c>
      <c r="E347" s="52"/>
      <c r="F347" s="52"/>
      <c r="G347" s="52">
        <v>0.1013</v>
      </c>
      <c r="H347" s="52"/>
    </row>
    <row r="348" spans="2:8" x14ac:dyDescent="0.25">
      <c r="B348" s="92" t="s">
        <v>97</v>
      </c>
      <c r="C348" s="48" t="s">
        <v>154</v>
      </c>
      <c r="D348" s="52">
        <f>G348+H348</f>
        <v>0</v>
      </c>
      <c r="E348" s="52"/>
      <c r="F348" s="52"/>
      <c r="G348" s="52"/>
      <c r="H348" s="52">
        <v>0</v>
      </c>
    </row>
    <row r="349" spans="2:8" x14ac:dyDescent="0.25">
      <c r="B349" s="92" t="s">
        <v>99</v>
      </c>
      <c r="C349" s="65" t="s">
        <v>171</v>
      </c>
      <c r="D349" s="52">
        <f>G349+H349</f>
        <v>2.2800000000000001E-2</v>
      </c>
      <c r="E349" s="52"/>
      <c r="F349" s="52"/>
      <c r="G349" s="52"/>
      <c r="H349" s="52">
        <v>2.2800000000000001E-2</v>
      </c>
    </row>
    <row r="350" spans="2:8" x14ac:dyDescent="0.25">
      <c r="B350" s="92" t="s">
        <v>101</v>
      </c>
      <c r="C350" s="49" t="s">
        <v>111</v>
      </c>
      <c r="D350" s="52">
        <f>G350+H350</f>
        <v>3.2399999999999998E-2</v>
      </c>
      <c r="E350" s="52"/>
      <c r="F350" s="52"/>
      <c r="G350" s="52">
        <v>2.6800000000000001E-2</v>
      </c>
      <c r="H350" s="52">
        <v>5.5999999999999999E-3</v>
      </c>
    </row>
    <row r="351" spans="2:8" x14ac:dyDescent="0.25">
      <c r="B351" s="92">
        <v>2</v>
      </c>
      <c r="C351" s="49" t="s">
        <v>76</v>
      </c>
      <c r="D351" s="52">
        <f>D336-D353</f>
        <v>2.6799999999999997</v>
      </c>
      <c r="E351" s="53"/>
      <c r="F351" s="53"/>
      <c r="G351" s="52">
        <f>G336*G352/100</f>
        <v>0.7274977279999999</v>
      </c>
      <c r="H351" s="52">
        <f>D351-G351</f>
        <v>1.9525022719999998</v>
      </c>
    </row>
    <row r="352" spans="2:8" x14ac:dyDescent="0.25">
      <c r="B352" s="92"/>
      <c r="C352" s="49" t="s">
        <v>77</v>
      </c>
      <c r="D352" s="113">
        <f>D351/D336*100</f>
        <v>11.509061238512411</v>
      </c>
      <c r="E352" s="53"/>
      <c r="F352" s="53"/>
      <c r="G352" s="53">
        <v>3.1280000000000001</v>
      </c>
      <c r="H352" s="52">
        <f>H351/H336*100</f>
        <v>10.693074996869225</v>
      </c>
    </row>
    <row r="353" spans="2:8" ht="26.25" x14ac:dyDescent="0.25">
      <c r="B353" s="92">
        <v>3</v>
      </c>
      <c r="C353" s="49" t="s">
        <v>78</v>
      </c>
      <c r="D353" s="67">
        <f>G353+H353</f>
        <v>20.605999999999998</v>
      </c>
      <c r="E353" s="52"/>
      <c r="F353" s="52"/>
      <c r="G353" s="67">
        <f>G354+G356</f>
        <v>4.2989999999999995</v>
      </c>
      <c r="H353" s="67">
        <f>H354+H356</f>
        <v>16.306999999999999</v>
      </c>
    </row>
    <row r="354" spans="2:8" ht="39" x14ac:dyDescent="0.25">
      <c r="B354" s="92" t="s">
        <v>79</v>
      </c>
      <c r="C354" s="49" t="s">
        <v>80</v>
      </c>
      <c r="D354" s="52">
        <f>G354+H354</f>
        <v>20.122999999999998</v>
      </c>
      <c r="E354" s="52"/>
      <c r="F354" s="52"/>
      <c r="G354" s="52">
        <v>3.8159999999999998</v>
      </c>
      <c r="H354" s="57">
        <v>16.306999999999999</v>
      </c>
    </row>
    <row r="355" spans="2:8" ht="26.25" x14ac:dyDescent="0.25">
      <c r="B355" s="92" t="s">
        <v>81</v>
      </c>
      <c r="C355" s="49" t="s">
        <v>82</v>
      </c>
      <c r="D355" s="52"/>
      <c r="E355" s="52"/>
      <c r="F355" s="52"/>
      <c r="G355" s="52"/>
      <c r="H355" s="52"/>
    </row>
    <row r="356" spans="2:8" ht="26.25" x14ac:dyDescent="0.25">
      <c r="B356" s="92" t="s">
        <v>83</v>
      </c>
      <c r="C356" s="49" t="s">
        <v>84</v>
      </c>
      <c r="D356" s="52">
        <f>G356</f>
        <v>0.48299999999999998</v>
      </c>
      <c r="E356" s="52"/>
      <c r="F356" s="52"/>
      <c r="G356" s="52">
        <f>G357+G358</f>
        <v>0.48299999999999998</v>
      </c>
      <c r="H356" s="52"/>
    </row>
    <row r="357" spans="2:8" x14ac:dyDescent="0.25">
      <c r="B357" s="92" t="s">
        <v>85</v>
      </c>
      <c r="C357" s="49" t="s">
        <v>62</v>
      </c>
      <c r="D357" s="52">
        <f>G357+H357</f>
        <v>0.23200000000000001</v>
      </c>
      <c r="E357" s="52"/>
      <c r="F357" s="52"/>
      <c r="G357" s="52">
        <v>0.23200000000000001</v>
      </c>
      <c r="H357" s="52"/>
    </row>
    <row r="358" spans="2:8" x14ac:dyDescent="0.25">
      <c r="B358" s="92" t="s">
        <v>86</v>
      </c>
      <c r="C358" s="49" t="s">
        <v>111</v>
      </c>
      <c r="D358" s="52">
        <f>G358+H358</f>
        <v>0.251</v>
      </c>
      <c r="E358" s="52"/>
      <c r="F358" s="52"/>
      <c r="G358" s="52">
        <v>0.251</v>
      </c>
      <c r="H358" s="52"/>
    </row>
  </sheetData>
  <phoneticPr fontId="10" type="noConversion"/>
  <pageMargins left="0.19685039370078741" right="0.19685039370078741" top="0.19685039370078741" bottom="0.19685039370078741" header="0.51181102362204722" footer="0.51181102362204722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6"/>
  <sheetViews>
    <sheetView topLeftCell="A475" zoomScale="80" zoomScaleNormal="80" workbookViewId="0">
      <selection activeCell="K518" sqref="K518"/>
    </sheetView>
  </sheetViews>
  <sheetFormatPr defaultRowHeight="12.75" x14ac:dyDescent="0.2"/>
  <cols>
    <col min="1" max="1" width="4.42578125" style="34" customWidth="1"/>
    <col min="2" max="2" width="6.28515625" style="34" customWidth="1"/>
    <col min="3" max="3" width="51.42578125" style="34" bestFit="1" customWidth="1"/>
    <col min="4" max="4" width="9.28515625" style="51" bestFit="1" customWidth="1"/>
    <col min="5" max="9" width="13.7109375" style="51" customWidth="1"/>
    <col min="10" max="16384" width="9.140625" style="34"/>
  </cols>
  <sheetData>
    <row r="1" spans="1:9" ht="15.75" x14ac:dyDescent="0.25">
      <c r="A1" s="35"/>
      <c r="B1" s="114" t="s">
        <v>3</v>
      </c>
      <c r="C1" s="114"/>
      <c r="D1" s="114"/>
      <c r="E1" s="114"/>
      <c r="F1" s="114"/>
      <c r="G1" s="114"/>
      <c r="H1" s="114"/>
      <c r="I1" s="114"/>
    </row>
    <row r="2" spans="1:9" ht="16.5" thickBot="1" x14ac:dyDescent="0.3">
      <c r="A2" s="35"/>
      <c r="B2" s="115"/>
      <c r="C2" s="115"/>
      <c r="D2" s="115"/>
      <c r="E2" s="115"/>
      <c r="F2" s="115"/>
      <c r="G2" s="115"/>
      <c r="H2" s="115" t="s">
        <v>4</v>
      </c>
      <c r="I2" s="115"/>
    </row>
    <row r="3" spans="1:9" ht="31.5" x14ac:dyDescent="0.25">
      <c r="A3" s="35"/>
      <c r="B3" s="1" t="s">
        <v>5</v>
      </c>
      <c r="C3" s="2" t="s">
        <v>2</v>
      </c>
      <c r="D3" s="3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4" t="s">
        <v>1</v>
      </c>
    </row>
    <row r="4" spans="1:9" s="37" customFormat="1" ht="11.25" x14ac:dyDescent="0.2">
      <c r="A4" s="36"/>
      <c r="B4" s="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7">
        <v>8</v>
      </c>
    </row>
    <row r="5" spans="1:9" x14ac:dyDescent="0.2">
      <c r="A5" s="35"/>
      <c r="B5" s="8">
        <v>1</v>
      </c>
      <c r="C5" s="9" t="s">
        <v>11</v>
      </c>
      <c r="D5" s="10" t="s">
        <v>12</v>
      </c>
      <c r="E5" s="11">
        <f>E13</f>
        <v>80381236</v>
      </c>
      <c r="F5" s="11">
        <f>F13</f>
        <v>64507308</v>
      </c>
      <c r="G5" s="11">
        <f>G13</f>
        <v>0</v>
      </c>
      <c r="H5" s="11">
        <f>H6+H13</f>
        <v>80381236</v>
      </c>
      <c r="I5" s="12">
        <f>I10</f>
        <v>63069620.947800003</v>
      </c>
    </row>
    <row r="6" spans="1:9" x14ac:dyDescent="0.2">
      <c r="A6" s="35"/>
      <c r="B6" s="8" t="s">
        <v>13</v>
      </c>
      <c r="C6" s="9" t="s">
        <v>14</v>
      </c>
      <c r="D6" s="10" t="s">
        <v>12</v>
      </c>
      <c r="E6" s="13" t="s">
        <v>15</v>
      </c>
      <c r="F6" s="13" t="s">
        <v>15</v>
      </c>
      <c r="G6" s="13"/>
      <c r="H6" s="13">
        <f>H8+H9</f>
        <v>64507308</v>
      </c>
      <c r="I6" s="14"/>
    </row>
    <row r="7" spans="1:9" x14ac:dyDescent="0.2">
      <c r="A7" s="35"/>
      <c r="B7" s="8"/>
      <c r="C7" s="9" t="s">
        <v>16</v>
      </c>
      <c r="D7" s="10"/>
      <c r="E7" s="13" t="s">
        <v>15</v>
      </c>
      <c r="F7" s="13" t="s">
        <v>15</v>
      </c>
      <c r="G7" s="13" t="s">
        <v>15</v>
      </c>
      <c r="H7" s="13" t="s">
        <v>15</v>
      </c>
      <c r="I7" s="14" t="s">
        <v>15</v>
      </c>
    </row>
    <row r="8" spans="1:9" x14ac:dyDescent="0.2">
      <c r="A8" s="35"/>
      <c r="B8" s="8"/>
      <c r="C8" s="9" t="s">
        <v>8</v>
      </c>
      <c r="D8" s="10" t="s">
        <v>12</v>
      </c>
      <c r="E8" s="13" t="s">
        <v>15</v>
      </c>
      <c r="F8" s="13" t="s">
        <v>15</v>
      </c>
      <c r="G8" s="13"/>
      <c r="H8" s="11">
        <f>F28</f>
        <v>64507308</v>
      </c>
      <c r="I8" s="14"/>
    </row>
    <row r="9" spans="1:9" x14ac:dyDescent="0.2">
      <c r="A9" s="35"/>
      <c r="B9" s="8"/>
      <c r="C9" s="9" t="s">
        <v>17</v>
      </c>
      <c r="D9" s="10" t="s">
        <v>12</v>
      </c>
      <c r="E9" s="13" t="s">
        <v>15</v>
      </c>
      <c r="F9" s="13" t="s">
        <v>15</v>
      </c>
      <c r="G9" s="13" t="s">
        <v>15</v>
      </c>
      <c r="H9" s="13">
        <f>G5</f>
        <v>0</v>
      </c>
      <c r="I9" s="14"/>
    </row>
    <row r="10" spans="1:9" x14ac:dyDescent="0.2">
      <c r="A10" s="35"/>
      <c r="B10" s="8"/>
      <c r="C10" s="9" t="s">
        <v>0</v>
      </c>
      <c r="D10" s="10" t="s">
        <v>12</v>
      </c>
      <c r="E10" s="13" t="s">
        <v>15</v>
      </c>
      <c r="F10" s="13" t="s">
        <v>15</v>
      </c>
      <c r="G10" s="13" t="s">
        <v>15</v>
      </c>
      <c r="H10" s="13" t="s">
        <v>15</v>
      </c>
      <c r="I10" s="12">
        <f>H29</f>
        <v>63069620.947800003</v>
      </c>
    </row>
    <row r="11" spans="1:9" x14ac:dyDescent="0.2">
      <c r="A11" s="35"/>
      <c r="B11" s="8" t="s">
        <v>18</v>
      </c>
      <c r="C11" s="9" t="s">
        <v>19</v>
      </c>
      <c r="D11" s="10" t="s">
        <v>12</v>
      </c>
      <c r="E11" s="13"/>
      <c r="F11" s="13"/>
      <c r="G11" s="13"/>
      <c r="H11" s="13"/>
      <c r="I11" s="14"/>
    </row>
    <row r="12" spans="1:9" x14ac:dyDescent="0.2">
      <c r="A12" s="35"/>
      <c r="B12" s="8" t="s">
        <v>20</v>
      </c>
      <c r="C12" s="9" t="s">
        <v>21</v>
      </c>
      <c r="D12" s="10" t="s">
        <v>12</v>
      </c>
      <c r="E12" s="13"/>
      <c r="F12" s="15"/>
      <c r="G12" s="13"/>
      <c r="H12" s="13"/>
      <c r="I12" s="14"/>
    </row>
    <row r="13" spans="1:9" x14ac:dyDescent="0.2">
      <c r="A13" s="35"/>
      <c r="B13" s="8" t="s">
        <v>22</v>
      </c>
      <c r="C13" s="9" t="s">
        <v>23</v>
      </c>
      <c r="D13" s="10" t="s">
        <v>12</v>
      </c>
      <c r="E13" s="11">
        <f>F13+G13+H13</f>
        <v>80381236</v>
      </c>
      <c r="F13" s="15">
        <v>64507308</v>
      </c>
      <c r="G13" s="13">
        <v>0</v>
      </c>
      <c r="H13" s="13">
        <v>15873928</v>
      </c>
      <c r="I13" s="16">
        <v>0</v>
      </c>
    </row>
    <row r="14" spans="1:9" x14ac:dyDescent="0.2">
      <c r="A14" s="35"/>
      <c r="B14" s="8" t="s">
        <v>24</v>
      </c>
      <c r="C14" s="9" t="s">
        <v>25</v>
      </c>
      <c r="D14" s="10" t="s">
        <v>12</v>
      </c>
      <c r="E14" s="11">
        <f>E5-E17</f>
        <v>16747625</v>
      </c>
      <c r="F14" s="11">
        <f>F5-F16-F20-F22-F28</f>
        <v>0</v>
      </c>
      <c r="G14" s="11"/>
      <c r="H14" s="11">
        <f>H5*H15/100</f>
        <v>2929896.0522000003</v>
      </c>
      <c r="I14" s="12">
        <f>I5-I17</f>
        <v>13817728.947800003</v>
      </c>
    </row>
    <row r="15" spans="1:9" x14ac:dyDescent="0.2">
      <c r="A15" s="35"/>
      <c r="B15" s="8" t="s">
        <v>26</v>
      </c>
      <c r="C15" s="9" t="s">
        <v>27</v>
      </c>
      <c r="D15" s="10"/>
      <c r="E15" s="17">
        <f>E14/E5*100</f>
        <v>20.835241946267161</v>
      </c>
      <c r="F15" s="18"/>
      <c r="G15" s="18"/>
      <c r="H15" s="18">
        <v>3.645</v>
      </c>
      <c r="I15" s="19">
        <f>I14/I5*100</f>
        <v>21.908691918786605</v>
      </c>
    </row>
    <row r="16" spans="1:9" ht="25.5" x14ac:dyDescent="0.2">
      <c r="A16" s="35"/>
      <c r="B16" s="8" t="s">
        <v>28</v>
      </c>
      <c r="C16" s="20" t="s">
        <v>29</v>
      </c>
      <c r="D16" s="10" t="s">
        <v>12</v>
      </c>
      <c r="E16" s="21">
        <f>F16+G16+H16+I16</f>
        <v>0</v>
      </c>
      <c r="F16" s="18">
        <v>0</v>
      </c>
      <c r="G16" s="18">
        <v>0</v>
      </c>
      <c r="H16" s="18">
        <v>0</v>
      </c>
      <c r="I16" s="19">
        <v>0</v>
      </c>
    </row>
    <row r="17" spans="1:11" x14ac:dyDescent="0.2">
      <c r="A17" s="35"/>
      <c r="B17" s="8" t="s">
        <v>30</v>
      </c>
      <c r="C17" s="9" t="s">
        <v>31</v>
      </c>
      <c r="D17" s="10" t="s">
        <v>12</v>
      </c>
      <c r="E17" s="21">
        <f>I17+H17</f>
        <v>63633611</v>
      </c>
      <c r="F17" s="22"/>
      <c r="G17" s="50"/>
      <c r="H17" s="21">
        <v>14381719</v>
      </c>
      <c r="I17" s="23">
        <v>49251892</v>
      </c>
    </row>
    <row r="18" spans="1:11" x14ac:dyDescent="0.2">
      <c r="A18" s="35"/>
      <c r="B18" s="8" t="s">
        <v>32</v>
      </c>
      <c r="C18" s="9" t="s">
        <v>33</v>
      </c>
      <c r="D18" s="10" t="s">
        <v>12</v>
      </c>
      <c r="E18" s="21"/>
      <c r="F18" s="22"/>
      <c r="G18" s="50"/>
      <c r="H18" s="21"/>
      <c r="I18" s="23"/>
    </row>
    <row r="19" spans="1:11" x14ac:dyDescent="0.2">
      <c r="A19" s="35"/>
      <c r="B19" s="8"/>
      <c r="C19" s="9" t="s">
        <v>34</v>
      </c>
      <c r="D19" s="10"/>
      <c r="E19" s="21"/>
      <c r="F19" s="22"/>
      <c r="G19" s="22"/>
      <c r="H19" s="21"/>
      <c r="I19" s="23"/>
    </row>
    <row r="20" spans="1:11" x14ac:dyDescent="0.2">
      <c r="A20" s="35"/>
      <c r="B20" s="8"/>
      <c r="C20" s="9" t="s">
        <v>35</v>
      </c>
      <c r="D20" s="10" t="s">
        <v>12</v>
      </c>
      <c r="E20" s="21">
        <f>H20+I20</f>
        <v>0</v>
      </c>
      <c r="F20" s="22"/>
      <c r="G20" s="50"/>
      <c r="H20" s="21"/>
      <c r="I20" s="23"/>
    </row>
    <row r="21" spans="1:11" x14ac:dyDescent="0.2">
      <c r="A21" s="35"/>
      <c r="B21" s="8"/>
      <c r="C21" s="9" t="s">
        <v>36</v>
      </c>
      <c r="D21" s="10" t="s">
        <v>12</v>
      </c>
      <c r="E21" s="21"/>
      <c r="F21" s="22"/>
      <c r="G21" s="22"/>
      <c r="H21" s="21"/>
      <c r="I21" s="23"/>
    </row>
    <row r="22" spans="1:11" ht="25.5" x14ac:dyDescent="0.2">
      <c r="A22" s="35"/>
      <c r="B22" s="8" t="s">
        <v>37</v>
      </c>
      <c r="C22" s="20" t="s">
        <v>38</v>
      </c>
      <c r="D22" s="10" t="s">
        <v>12</v>
      </c>
      <c r="E22" s="21">
        <f>H22</f>
        <v>883364</v>
      </c>
      <c r="F22" s="22"/>
      <c r="G22" s="22"/>
      <c r="H22" s="21">
        <v>883364</v>
      </c>
      <c r="I22" s="23"/>
    </row>
    <row r="23" spans="1:11" x14ac:dyDescent="0.2">
      <c r="A23" s="35"/>
      <c r="B23" s="8" t="s">
        <v>39</v>
      </c>
      <c r="C23" s="24" t="s">
        <v>40</v>
      </c>
      <c r="D23" s="10" t="s">
        <v>12</v>
      </c>
      <c r="E23" s="21"/>
      <c r="F23" s="25"/>
      <c r="G23" s="25"/>
      <c r="H23" s="25"/>
      <c r="I23" s="19"/>
    </row>
    <row r="24" spans="1:11" x14ac:dyDescent="0.2">
      <c r="A24" s="35"/>
      <c r="B24" s="8" t="s">
        <v>41</v>
      </c>
      <c r="C24" s="9" t="s">
        <v>42</v>
      </c>
      <c r="D24" s="10" t="s">
        <v>12</v>
      </c>
      <c r="E24" s="21"/>
      <c r="F24" s="25"/>
      <c r="G24" s="25"/>
      <c r="H24" s="25"/>
      <c r="I24" s="19"/>
    </row>
    <row r="25" spans="1:11" x14ac:dyDescent="0.2">
      <c r="A25" s="35"/>
      <c r="B25" s="8" t="s">
        <v>43</v>
      </c>
      <c r="C25" s="9" t="s">
        <v>44</v>
      </c>
      <c r="D25" s="10" t="s">
        <v>12</v>
      </c>
      <c r="E25" s="25" t="s">
        <v>15</v>
      </c>
      <c r="F25" s="25"/>
      <c r="G25" s="25"/>
      <c r="H25" s="25"/>
      <c r="I25" s="19" t="s">
        <v>15</v>
      </c>
    </row>
    <row r="26" spans="1:11" x14ac:dyDescent="0.2">
      <c r="A26" s="35"/>
      <c r="B26" s="8"/>
      <c r="C26" s="9" t="s">
        <v>45</v>
      </c>
      <c r="D26" s="10"/>
      <c r="E26" s="25" t="s">
        <v>15</v>
      </c>
      <c r="F26" s="25" t="s">
        <v>15</v>
      </c>
      <c r="G26" s="25" t="s">
        <v>15</v>
      </c>
      <c r="H26" s="25" t="s">
        <v>15</v>
      </c>
      <c r="I26" s="19" t="s">
        <v>15</v>
      </c>
    </row>
    <row r="27" spans="1:11" x14ac:dyDescent="0.2">
      <c r="A27" s="35"/>
      <c r="B27" s="8"/>
      <c r="C27" s="9" t="s">
        <v>17</v>
      </c>
      <c r="D27" s="10" t="s">
        <v>12</v>
      </c>
      <c r="E27" s="25" t="s">
        <v>15</v>
      </c>
      <c r="F27" s="25"/>
      <c r="G27" s="25" t="s">
        <v>15</v>
      </c>
      <c r="H27" s="25" t="s">
        <v>15</v>
      </c>
      <c r="I27" s="19" t="s">
        <v>15</v>
      </c>
    </row>
    <row r="28" spans="1:11" x14ac:dyDescent="0.2">
      <c r="A28" s="35"/>
      <c r="B28" s="8"/>
      <c r="C28" s="9" t="s">
        <v>0</v>
      </c>
      <c r="D28" s="10" t="s">
        <v>12</v>
      </c>
      <c r="E28" s="25" t="s">
        <v>15</v>
      </c>
      <c r="F28" s="22">
        <f>F5</f>
        <v>64507308</v>
      </c>
      <c r="G28" s="25">
        <f>G5</f>
        <v>0</v>
      </c>
      <c r="H28" s="25" t="s">
        <v>15</v>
      </c>
      <c r="I28" s="19" t="s">
        <v>15</v>
      </c>
    </row>
    <row r="29" spans="1:11" x14ac:dyDescent="0.2">
      <c r="A29" s="35"/>
      <c r="B29" s="8"/>
      <c r="C29" s="9" t="s">
        <v>1</v>
      </c>
      <c r="D29" s="10" t="s">
        <v>12</v>
      </c>
      <c r="E29" s="25" t="s">
        <v>15</v>
      </c>
      <c r="F29" s="25"/>
      <c r="G29" s="25"/>
      <c r="H29" s="22">
        <f>H5-H17-H14</f>
        <v>63069620.947800003</v>
      </c>
      <c r="I29" s="19" t="s">
        <v>15</v>
      </c>
      <c r="J29" s="38"/>
      <c r="K29" s="39"/>
    </row>
    <row r="30" spans="1:11" x14ac:dyDescent="0.2">
      <c r="A30" s="35"/>
      <c r="B30" s="8" t="s">
        <v>46</v>
      </c>
      <c r="C30" s="20" t="s">
        <v>47</v>
      </c>
      <c r="D30" s="10" t="s">
        <v>12</v>
      </c>
      <c r="E30" s="21">
        <f>E5*E31/100</f>
        <v>9857150.9706800003</v>
      </c>
      <c r="F30" s="25"/>
      <c r="G30" s="25"/>
      <c r="H30" s="21">
        <f>H5*H31/100</f>
        <v>2929896.0522000003</v>
      </c>
      <c r="I30" s="23">
        <f>I5*I31/100</f>
        <v>6786921.9101927578</v>
      </c>
    </row>
    <row r="31" spans="1:11" x14ac:dyDescent="0.2">
      <c r="A31" s="35"/>
      <c r="B31" s="8" t="s">
        <v>48</v>
      </c>
      <c r="C31" s="20" t="s">
        <v>49</v>
      </c>
      <c r="D31" s="10"/>
      <c r="E31" s="26">
        <v>12.263</v>
      </c>
      <c r="F31" s="25"/>
      <c r="G31" s="25"/>
      <c r="H31" s="26">
        <v>3.645</v>
      </c>
      <c r="I31" s="27">
        <v>10.760999999999999</v>
      </c>
    </row>
    <row r="32" spans="1:11" x14ac:dyDescent="0.2">
      <c r="A32" s="35"/>
      <c r="B32" s="8" t="s">
        <v>50</v>
      </c>
      <c r="C32" s="28" t="s">
        <v>51</v>
      </c>
      <c r="D32" s="10" t="s">
        <v>12</v>
      </c>
      <c r="E32" s="21">
        <f>E14-E30</f>
        <v>6890474.0293199997</v>
      </c>
      <c r="F32" s="25"/>
      <c r="G32" s="25"/>
      <c r="H32" s="21">
        <f>H14-H30</f>
        <v>0</v>
      </c>
      <c r="I32" s="23">
        <f>I14-I30</f>
        <v>7030807.0376072451</v>
      </c>
    </row>
    <row r="33" spans="1:9" ht="13.5" thickBot="1" x14ac:dyDescent="0.25">
      <c r="A33" s="35"/>
      <c r="B33" s="29" t="s">
        <v>52</v>
      </c>
      <c r="C33" s="30" t="s">
        <v>49</v>
      </c>
      <c r="D33" s="31"/>
      <c r="E33" s="32">
        <f>E32/E5*100</f>
        <v>8.5722419462671606</v>
      </c>
      <c r="F33" s="32"/>
      <c r="G33" s="32"/>
      <c r="H33" s="32"/>
      <c r="I33" s="33">
        <v>3.37</v>
      </c>
    </row>
    <row r="35" spans="1:9" hidden="1" x14ac:dyDescent="0.2"/>
    <row r="37" spans="1:9" ht="15.75" x14ac:dyDescent="0.25">
      <c r="B37" s="114" t="s">
        <v>3</v>
      </c>
      <c r="C37" s="114"/>
      <c r="D37" s="114"/>
      <c r="E37" s="114"/>
      <c r="F37" s="114"/>
      <c r="G37" s="114"/>
      <c r="H37" s="114"/>
      <c r="I37" s="114"/>
    </row>
    <row r="38" spans="1:9" ht="16.5" thickBot="1" x14ac:dyDescent="0.3">
      <c r="B38" s="115"/>
      <c r="C38" s="115"/>
      <c r="D38" s="115"/>
      <c r="E38" s="115"/>
      <c r="F38" s="115"/>
      <c r="G38" s="115"/>
      <c r="H38" s="115" t="s">
        <v>53</v>
      </c>
      <c r="I38" s="115"/>
    </row>
    <row r="39" spans="1:9" s="37" customFormat="1" ht="31.5" x14ac:dyDescent="0.25">
      <c r="B39" s="1" t="s">
        <v>5</v>
      </c>
      <c r="C39" s="2" t="s">
        <v>2</v>
      </c>
      <c r="D39" s="3" t="s">
        <v>6</v>
      </c>
      <c r="E39" s="2" t="s">
        <v>7</v>
      </c>
      <c r="F39" s="2" t="s">
        <v>8</v>
      </c>
      <c r="G39" s="2" t="s">
        <v>9</v>
      </c>
      <c r="H39" s="2" t="s">
        <v>10</v>
      </c>
      <c r="I39" s="4" t="s">
        <v>1</v>
      </c>
    </row>
    <row r="40" spans="1:9" x14ac:dyDescent="0.2">
      <c r="B40" s="5">
        <v>1</v>
      </c>
      <c r="C40" s="6">
        <v>2</v>
      </c>
      <c r="D40" s="6">
        <v>3</v>
      </c>
      <c r="E40" s="6">
        <v>4</v>
      </c>
      <c r="F40" s="6">
        <v>5</v>
      </c>
      <c r="G40" s="6">
        <v>6</v>
      </c>
      <c r="H40" s="6">
        <v>7</v>
      </c>
      <c r="I40" s="7">
        <v>8</v>
      </c>
    </row>
    <row r="41" spans="1:9" x14ac:dyDescent="0.2">
      <c r="B41" s="8">
        <v>1</v>
      </c>
      <c r="C41" s="9" t="s">
        <v>11</v>
      </c>
      <c r="D41" s="10" t="s">
        <v>12</v>
      </c>
      <c r="E41" s="11">
        <f>E49</f>
        <v>92150019</v>
      </c>
      <c r="F41" s="11">
        <f>F49</f>
        <v>65235127</v>
      </c>
      <c r="G41" s="11">
        <f>G49</f>
        <v>9153756</v>
      </c>
      <c r="H41" s="11">
        <f>H42+H49</f>
        <v>92150019</v>
      </c>
      <c r="I41" s="12">
        <f>I46</f>
        <v>69696351.807449996</v>
      </c>
    </row>
    <row r="42" spans="1:9" x14ac:dyDescent="0.2">
      <c r="B42" s="8" t="s">
        <v>13</v>
      </c>
      <c r="C42" s="9" t="s">
        <v>14</v>
      </c>
      <c r="D42" s="10" t="s">
        <v>12</v>
      </c>
      <c r="E42" s="13" t="s">
        <v>15</v>
      </c>
      <c r="F42" s="13" t="s">
        <v>15</v>
      </c>
      <c r="G42" s="13"/>
      <c r="H42" s="13">
        <f>H44+H45</f>
        <v>74388883</v>
      </c>
      <c r="I42" s="14"/>
    </row>
    <row r="43" spans="1:9" x14ac:dyDescent="0.2">
      <c r="B43" s="8"/>
      <c r="C43" s="9" t="s">
        <v>16</v>
      </c>
      <c r="D43" s="10"/>
      <c r="E43" s="13" t="s">
        <v>15</v>
      </c>
      <c r="F43" s="13" t="s">
        <v>15</v>
      </c>
      <c r="G43" s="13" t="s">
        <v>15</v>
      </c>
      <c r="H43" s="13" t="s">
        <v>15</v>
      </c>
      <c r="I43" s="14" t="s">
        <v>15</v>
      </c>
    </row>
    <row r="44" spans="1:9" x14ac:dyDescent="0.2">
      <c r="B44" s="8"/>
      <c r="C44" s="9" t="s">
        <v>8</v>
      </c>
      <c r="D44" s="10" t="s">
        <v>12</v>
      </c>
      <c r="E44" s="13" t="s">
        <v>15</v>
      </c>
      <c r="F44" s="13" t="s">
        <v>15</v>
      </c>
      <c r="G44" s="13"/>
      <c r="H44" s="11">
        <f>F64</f>
        <v>65235127</v>
      </c>
      <c r="I44" s="14"/>
    </row>
    <row r="45" spans="1:9" x14ac:dyDescent="0.2">
      <c r="B45" s="8"/>
      <c r="C45" s="9" t="s">
        <v>17</v>
      </c>
      <c r="D45" s="10" t="s">
        <v>12</v>
      </c>
      <c r="E45" s="13" t="s">
        <v>15</v>
      </c>
      <c r="F45" s="13" t="s">
        <v>15</v>
      </c>
      <c r="G45" s="13" t="s">
        <v>15</v>
      </c>
      <c r="H45" s="13">
        <f>G41</f>
        <v>9153756</v>
      </c>
      <c r="I45" s="14"/>
    </row>
    <row r="46" spans="1:9" x14ac:dyDescent="0.2">
      <c r="B46" s="8"/>
      <c r="C46" s="9" t="s">
        <v>0</v>
      </c>
      <c r="D46" s="10" t="s">
        <v>12</v>
      </c>
      <c r="E46" s="13" t="s">
        <v>15</v>
      </c>
      <c r="F46" s="13" t="s">
        <v>15</v>
      </c>
      <c r="G46" s="13" t="s">
        <v>15</v>
      </c>
      <c r="H46" s="13" t="s">
        <v>15</v>
      </c>
      <c r="I46" s="12">
        <f>H65</f>
        <v>69696351.807449996</v>
      </c>
    </row>
    <row r="47" spans="1:9" x14ac:dyDescent="0.2">
      <c r="B47" s="8" t="s">
        <v>18</v>
      </c>
      <c r="C47" s="9" t="s">
        <v>19</v>
      </c>
      <c r="D47" s="10" t="s">
        <v>12</v>
      </c>
      <c r="E47" s="13"/>
      <c r="F47" s="13"/>
      <c r="G47" s="13"/>
      <c r="H47" s="13"/>
      <c r="I47" s="14"/>
    </row>
    <row r="48" spans="1:9" x14ac:dyDescent="0.2">
      <c r="B48" s="8" t="s">
        <v>20</v>
      </c>
      <c r="C48" s="9" t="s">
        <v>21</v>
      </c>
      <c r="D48" s="10" t="s">
        <v>12</v>
      </c>
      <c r="E48" s="13"/>
      <c r="F48" s="15"/>
      <c r="G48" s="13"/>
      <c r="H48" s="13"/>
      <c r="I48" s="14"/>
    </row>
    <row r="49" spans="2:9" x14ac:dyDescent="0.2">
      <c r="B49" s="8" t="s">
        <v>22</v>
      </c>
      <c r="C49" s="9" t="s">
        <v>23</v>
      </c>
      <c r="D49" s="10" t="s">
        <v>12</v>
      </c>
      <c r="E49" s="11">
        <f>F49+G49+H49</f>
        <v>92150019</v>
      </c>
      <c r="F49" s="15">
        <v>65235127</v>
      </c>
      <c r="G49" s="13">
        <v>9153756</v>
      </c>
      <c r="H49" s="13">
        <v>17761136</v>
      </c>
      <c r="I49" s="16">
        <v>0</v>
      </c>
    </row>
    <row r="50" spans="2:9" x14ac:dyDescent="0.2">
      <c r="B50" s="8" t="s">
        <v>24</v>
      </c>
      <c r="C50" s="9" t="s">
        <v>25</v>
      </c>
      <c r="D50" s="10" t="s">
        <v>12</v>
      </c>
      <c r="E50" s="11">
        <f>E41-E53</f>
        <v>11419296</v>
      </c>
      <c r="F50" s="11">
        <f>F41-F52-F56-F58-F64</f>
        <v>0</v>
      </c>
      <c r="G50" s="11"/>
      <c r="H50" s="11">
        <f>H41*H51/100</f>
        <v>3358868.1925499998</v>
      </c>
      <c r="I50" s="12">
        <f>I41-I53</f>
        <v>8060427.8074499965</v>
      </c>
    </row>
    <row r="51" spans="2:9" x14ac:dyDescent="0.2">
      <c r="B51" s="8" t="s">
        <v>26</v>
      </c>
      <c r="C51" s="9" t="s">
        <v>27</v>
      </c>
      <c r="D51" s="10"/>
      <c r="E51" s="17">
        <f>E50/E41*100</f>
        <v>12.392071237663012</v>
      </c>
      <c r="F51" s="18"/>
      <c r="G51" s="18"/>
      <c r="H51" s="18">
        <v>3.645</v>
      </c>
      <c r="I51" s="19">
        <f>I50/I41*100</f>
        <v>11.565064165364822</v>
      </c>
    </row>
    <row r="52" spans="2:9" ht="25.5" x14ac:dyDescent="0.2">
      <c r="B52" s="8" t="s">
        <v>28</v>
      </c>
      <c r="C52" s="20" t="s">
        <v>29</v>
      </c>
      <c r="D52" s="10" t="s">
        <v>12</v>
      </c>
      <c r="E52" s="21">
        <f>F52+G52+H52+I52</f>
        <v>0</v>
      </c>
      <c r="F52" s="18">
        <v>0</v>
      </c>
      <c r="G52" s="18">
        <v>0</v>
      </c>
      <c r="H52" s="18">
        <v>0</v>
      </c>
      <c r="I52" s="19">
        <v>0</v>
      </c>
    </row>
    <row r="53" spans="2:9" x14ac:dyDescent="0.2">
      <c r="B53" s="8" t="s">
        <v>30</v>
      </c>
      <c r="C53" s="9" t="s">
        <v>31</v>
      </c>
      <c r="D53" s="10" t="s">
        <v>12</v>
      </c>
      <c r="E53" s="21">
        <f>I53+H53</f>
        <v>80730723</v>
      </c>
      <c r="F53" s="22"/>
      <c r="G53" s="50"/>
      <c r="H53" s="21">
        <f>H56+H58</f>
        <v>19094799</v>
      </c>
      <c r="I53" s="23">
        <f>I56</f>
        <v>61635924</v>
      </c>
    </row>
    <row r="54" spans="2:9" x14ac:dyDescent="0.2">
      <c r="B54" s="8" t="s">
        <v>32</v>
      </c>
      <c r="C54" s="9" t="s">
        <v>33</v>
      </c>
      <c r="D54" s="10" t="s">
        <v>12</v>
      </c>
      <c r="E54" s="21"/>
      <c r="F54" s="22"/>
      <c r="G54" s="50"/>
      <c r="H54" s="21"/>
      <c r="I54" s="23"/>
    </row>
    <row r="55" spans="2:9" x14ac:dyDescent="0.2">
      <c r="B55" s="8"/>
      <c r="C55" s="9" t="s">
        <v>34</v>
      </c>
      <c r="D55" s="10"/>
      <c r="E55" s="21"/>
      <c r="F55" s="22"/>
      <c r="G55" s="22"/>
      <c r="H55" s="21"/>
      <c r="I55" s="23"/>
    </row>
    <row r="56" spans="2:9" x14ac:dyDescent="0.2">
      <c r="B56" s="8"/>
      <c r="C56" s="9" t="s">
        <v>35</v>
      </c>
      <c r="D56" s="10" t="s">
        <v>12</v>
      </c>
      <c r="E56" s="21">
        <f>H56+I56</f>
        <v>79620848</v>
      </c>
      <c r="F56" s="22"/>
      <c r="G56" s="50"/>
      <c r="H56" s="21">
        <v>17984924</v>
      </c>
      <c r="I56" s="23">
        <v>61635924</v>
      </c>
    </row>
    <row r="57" spans="2:9" x14ac:dyDescent="0.2">
      <c r="B57" s="8"/>
      <c r="C57" s="9" t="s">
        <v>36</v>
      </c>
      <c r="D57" s="10" t="s">
        <v>12</v>
      </c>
      <c r="E57" s="21"/>
      <c r="F57" s="22"/>
      <c r="G57" s="22"/>
      <c r="H57" s="21"/>
      <c r="I57" s="23"/>
    </row>
    <row r="58" spans="2:9" ht="25.5" x14ac:dyDescent="0.2">
      <c r="B58" s="8" t="s">
        <v>37</v>
      </c>
      <c r="C58" s="20" t="s">
        <v>38</v>
      </c>
      <c r="D58" s="10" t="s">
        <v>12</v>
      </c>
      <c r="E58" s="21">
        <f>H58</f>
        <v>1109875</v>
      </c>
      <c r="F58" s="22"/>
      <c r="G58" s="22"/>
      <c r="H58" s="21">
        <v>1109875</v>
      </c>
      <c r="I58" s="23"/>
    </row>
    <row r="59" spans="2:9" x14ac:dyDescent="0.2">
      <c r="B59" s="8" t="s">
        <v>39</v>
      </c>
      <c r="C59" s="24" t="s">
        <v>40</v>
      </c>
      <c r="D59" s="10" t="s">
        <v>12</v>
      </c>
      <c r="E59" s="21"/>
      <c r="F59" s="25"/>
      <c r="G59" s="25"/>
      <c r="H59" s="25"/>
      <c r="I59" s="19"/>
    </row>
    <row r="60" spans="2:9" x14ac:dyDescent="0.2">
      <c r="B60" s="8" t="s">
        <v>41</v>
      </c>
      <c r="C60" s="9" t="s">
        <v>42</v>
      </c>
      <c r="D60" s="10" t="s">
        <v>12</v>
      </c>
      <c r="E60" s="21"/>
      <c r="F60" s="25"/>
      <c r="G60" s="25"/>
      <c r="H60" s="25"/>
      <c r="I60" s="19"/>
    </row>
    <row r="61" spans="2:9" x14ac:dyDescent="0.2">
      <c r="B61" s="8" t="s">
        <v>43</v>
      </c>
      <c r="C61" s="9" t="s">
        <v>44</v>
      </c>
      <c r="D61" s="10" t="s">
        <v>12</v>
      </c>
      <c r="E61" s="25" t="s">
        <v>15</v>
      </c>
      <c r="F61" s="25"/>
      <c r="G61" s="25"/>
      <c r="H61" s="25"/>
      <c r="I61" s="19" t="s">
        <v>15</v>
      </c>
    </row>
    <row r="62" spans="2:9" x14ac:dyDescent="0.2">
      <c r="B62" s="8"/>
      <c r="C62" s="9" t="s">
        <v>45</v>
      </c>
      <c r="D62" s="10"/>
      <c r="E62" s="25" t="s">
        <v>15</v>
      </c>
      <c r="F62" s="25" t="s">
        <v>15</v>
      </c>
      <c r="G62" s="25" t="s">
        <v>15</v>
      </c>
      <c r="H62" s="25" t="s">
        <v>15</v>
      </c>
      <c r="I62" s="19" t="s">
        <v>15</v>
      </c>
    </row>
    <row r="63" spans="2:9" x14ac:dyDescent="0.2">
      <c r="B63" s="8"/>
      <c r="C63" s="9" t="s">
        <v>17</v>
      </c>
      <c r="D63" s="10" t="s">
        <v>12</v>
      </c>
      <c r="E63" s="25" t="s">
        <v>15</v>
      </c>
      <c r="F63" s="25"/>
      <c r="G63" s="25" t="s">
        <v>15</v>
      </c>
      <c r="H63" s="25" t="s">
        <v>15</v>
      </c>
      <c r="I63" s="19" t="s">
        <v>15</v>
      </c>
    </row>
    <row r="64" spans="2:9" x14ac:dyDescent="0.2">
      <c r="B64" s="8"/>
      <c r="C64" s="9" t="s">
        <v>0</v>
      </c>
      <c r="D64" s="10" t="s">
        <v>12</v>
      </c>
      <c r="E64" s="25" t="s">
        <v>15</v>
      </c>
      <c r="F64" s="22">
        <f>F41</f>
        <v>65235127</v>
      </c>
      <c r="G64" s="25">
        <f>G41</f>
        <v>9153756</v>
      </c>
      <c r="H64" s="25" t="s">
        <v>15</v>
      </c>
      <c r="I64" s="19" t="s">
        <v>15</v>
      </c>
    </row>
    <row r="65" spans="2:9" x14ac:dyDescent="0.2">
      <c r="B65" s="8"/>
      <c r="C65" s="9" t="s">
        <v>1</v>
      </c>
      <c r="D65" s="10" t="s">
        <v>12</v>
      </c>
      <c r="E65" s="25" t="s">
        <v>15</v>
      </c>
      <c r="F65" s="25"/>
      <c r="G65" s="25"/>
      <c r="H65" s="22">
        <f>H41-H53-H50</f>
        <v>69696351.807449996</v>
      </c>
      <c r="I65" s="19" t="s">
        <v>15</v>
      </c>
    </row>
    <row r="66" spans="2:9" x14ac:dyDescent="0.2">
      <c r="B66" s="8" t="s">
        <v>46</v>
      </c>
      <c r="C66" s="20" t="s">
        <v>47</v>
      </c>
      <c r="D66" s="10" t="s">
        <v>12</v>
      </c>
      <c r="E66" s="21">
        <f>E41*E67/100</f>
        <v>11300356.82997</v>
      </c>
      <c r="F66" s="25"/>
      <c r="G66" s="25"/>
      <c r="H66" s="21">
        <f>H41*H67/100</f>
        <v>3358868.1925499998</v>
      </c>
      <c r="I66" s="23">
        <f>I41*I67/100</f>
        <v>7500024.4179996932</v>
      </c>
    </row>
    <row r="67" spans="2:9" x14ac:dyDescent="0.2">
      <c r="B67" s="8" t="s">
        <v>48</v>
      </c>
      <c r="C67" s="20" t="s">
        <v>49</v>
      </c>
      <c r="D67" s="10"/>
      <c r="E67" s="26">
        <v>12.263</v>
      </c>
      <c r="F67" s="25"/>
      <c r="G67" s="25"/>
      <c r="H67" s="26">
        <v>3.645</v>
      </c>
      <c r="I67" s="27">
        <v>10.760999999999999</v>
      </c>
    </row>
    <row r="68" spans="2:9" x14ac:dyDescent="0.2">
      <c r="B68" s="8" t="s">
        <v>50</v>
      </c>
      <c r="C68" s="28" t="s">
        <v>51</v>
      </c>
      <c r="D68" s="10" t="s">
        <v>12</v>
      </c>
      <c r="E68" s="21">
        <f>E50-E66</f>
        <v>118939.17002999969</v>
      </c>
      <c r="F68" s="25"/>
      <c r="G68" s="25"/>
      <c r="H68" s="21">
        <f>H50-H66</f>
        <v>0</v>
      </c>
      <c r="I68" s="23">
        <f>I50-I66</f>
        <v>560403.38945030328</v>
      </c>
    </row>
    <row r="69" spans="2:9" ht="13.5" thickBot="1" x14ac:dyDescent="0.25">
      <c r="B69" s="29" t="s">
        <v>52</v>
      </c>
      <c r="C69" s="30" t="s">
        <v>49</v>
      </c>
      <c r="D69" s="31"/>
      <c r="E69" s="32">
        <f>E68/E41*100</f>
        <v>0.1290712376630109</v>
      </c>
      <c r="F69" s="32"/>
      <c r="G69" s="32"/>
      <c r="H69" s="32"/>
      <c r="I69" s="33">
        <v>3.37</v>
      </c>
    </row>
    <row r="72" spans="2:9" ht="15.75" x14ac:dyDescent="0.25">
      <c r="B72" s="114" t="s">
        <v>3</v>
      </c>
      <c r="C72" s="114"/>
      <c r="D72" s="114"/>
      <c r="E72" s="114"/>
      <c r="F72" s="114"/>
      <c r="G72" s="114"/>
      <c r="H72" s="114"/>
      <c r="I72" s="114"/>
    </row>
    <row r="73" spans="2:9" ht="16.5" thickBot="1" x14ac:dyDescent="0.3">
      <c r="B73" s="115"/>
      <c r="C73" s="115"/>
      <c r="D73" s="115"/>
      <c r="E73" s="115"/>
      <c r="F73" s="115"/>
      <c r="G73" s="115"/>
      <c r="H73" s="115" t="s">
        <v>54</v>
      </c>
      <c r="I73" s="115"/>
    </row>
    <row r="74" spans="2:9" ht="31.5" x14ac:dyDescent="0.25">
      <c r="B74" s="1" t="s">
        <v>5</v>
      </c>
      <c r="C74" s="2" t="s">
        <v>2</v>
      </c>
      <c r="D74" s="3" t="s">
        <v>6</v>
      </c>
      <c r="E74" s="2" t="s">
        <v>7</v>
      </c>
      <c r="F74" s="2" t="s">
        <v>8</v>
      </c>
      <c r="G74" s="2" t="s">
        <v>9</v>
      </c>
      <c r="H74" s="2" t="s">
        <v>10</v>
      </c>
      <c r="I74" s="4" t="s">
        <v>1</v>
      </c>
    </row>
    <row r="75" spans="2:9" x14ac:dyDescent="0.2">
      <c r="B75" s="5">
        <v>1</v>
      </c>
      <c r="C75" s="6">
        <v>2</v>
      </c>
      <c r="D75" s="6">
        <v>3</v>
      </c>
      <c r="E75" s="6">
        <v>4</v>
      </c>
      <c r="F75" s="6">
        <v>5</v>
      </c>
      <c r="G75" s="6">
        <v>6</v>
      </c>
      <c r="H75" s="6">
        <v>7</v>
      </c>
      <c r="I75" s="7">
        <v>8</v>
      </c>
    </row>
    <row r="76" spans="2:9" x14ac:dyDescent="0.2">
      <c r="B76" s="8">
        <v>1</v>
      </c>
      <c r="C76" s="9" t="s">
        <v>11</v>
      </c>
      <c r="D76" s="10" t="s">
        <v>12</v>
      </c>
      <c r="E76" s="11">
        <f>E84</f>
        <v>92917846</v>
      </c>
      <c r="F76" s="11">
        <f>F84</f>
        <v>63373713</v>
      </c>
      <c r="G76" s="11">
        <f>G84</f>
        <v>12165960</v>
      </c>
      <c r="H76" s="11">
        <f>H77+H84</f>
        <v>92917846</v>
      </c>
      <c r="I76" s="12">
        <f>I81</f>
        <v>70893981.513300002</v>
      </c>
    </row>
    <row r="77" spans="2:9" x14ac:dyDescent="0.2">
      <c r="B77" s="8" t="s">
        <v>13</v>
      </c>
      <c r="C77" s="9" t="s">
        <v>14</v>
      </c>
      <c r="D77" s="10" t="s">
        <v>12</v>
      </c>
      <c r="E77" s="13" t="s">
        <v>15</v>
      </c>
      <c r="F77" s="13" t="s">
        <v>15</v>
      </c>
      <c r="G77" s="13"/>
      <c r="H77" s="13">
        <f>H79+H80</f>
        <v>75539673</v>
      </c>
      <c r="I77" s="14"/>
    </row>
    <row r="78" spans="2:9" x14ac:dyDescent="0.2">
      <c r="B78" s="8"/>
      <c r="C78" s="9" t="s">
        <v>16</v>
      </c>
      <c r="D78" s="10"/>
      <c r="E78" s="13" t="s">
        <v>15</v>
      </c>
      <c r="F78" s="13" t="s">
        <v>15</v>
      </c>
      <c r="G78" s="13" t="s">
        <v>15</v>
      </c>
      <c r="H78" s="13" t="s">
        <v>15</v>
      </c>
      <c r="I78" s="14" t="s">
        <v>15</v>
      </c>
    </row>
    <row r="79" spans="2:9" x14ac:dyDescent="0.2">
      <c r="B79" s="8"/>
      <c r="C79" s="9" t="s">
        <v>8</v>
      </c>
      <c r="D79" s="10" t="s">
        <v>12</v>
      </c>
      <c r="E79" s="13" t="s">
        <v>15</v>
      </c>
      <c r="F79" s="13" t="s">
        <v>15</v>
      </c>
      <c r="G79" s="13"/>
      <c r="H79" s="11">
        <f>F99</f>
        <v>63373713</v>
      </c>
      <c r="I79" s="14"/>
    </row>
    <row r="80" spans="2:9" x14ac:dyDescent="0.2">
      <c r="B80" s="8"/>
      <c r="C80" s="9" t="s">
        <v>17</v>
      </c>
      <c r="D80" s="10" t="s">
        <v>12</v>
      </c>
      <c r="E80" s="13" t="s">
        <v>15</v>
      </c>
      <c r="F80" s="13" t="s">
        <v>15</v>
      </c>
      <c r="G80" s="13" t="s">
        <v>15</v>
      </c>
      <c r="H80" s="13">
        <f>G76</f>
        <v>12165960</v>
      </c>
      <c r="I80" s="14"/>
    </row>
    <row r="81" spans="2:9" x14ac:dyDescent="0.2">
      <c r="B81" s="8"/>
      <c r="C81" s="9" t="s">
        <v>0</v>
      </c>
      <c r="D81" s="10" t="s">
        <v>12</v>
      </c>
      <c r="E81" s="13" t="s">
        <v>15</v>
      </c>
      <c r="F81" s="13" t="s">
        <v>15</v>
      </c>
      <c r="G81" s="13" t="s">
        <v>15</v>
      </c>
      <c r="H81" s="13" t="s">
        <v>15</v>
      </c>
      <c r="I81" s="12">
        <f>H100</f>
        <v>70893981.513300002</v>
      </c>
    </row>
    <row r="82" spans="2:9" x14ac:dyDescent="0.2">
      <c r="B82" s="8" t="s">
        <v>18</v>
      </c>
      <c r="C82" s="9" t="s">
        <v>19</v>
      </c>
      <c r="D82" s="10" t="s">
        <v>12</v>
      </c>
      <c r="E82" s="13"/>
      <c r="F82" s="13"/>
      <c r="G82" s="13"/>
      <c r="H82" s="13"/>
      <c r="I82" s="14"/>
    </row>
    <row r="83" spans="2:9" x14ac:dyDescent="0.2">
      <c r="B83" s="8" t="s">
        <v>20</v>
      </c>
      <c r="C83" s="9" t="s">
        <v>21</v>
      </c>
      <c r="D83" s="10" t="s">
        <v>12</v>
      </c>
      <c r="E83" s="13"/>
      <c r="F83" s="15"/>
      <c r="G83" s="13"/>
      <c r="H83" s="13"/>
      <c r="I83" s="14"/>
    </row>
    <row r="84" spans="2:9" x14ac:dyDescent="0.2">
      <c r="B84" s="8" t="s">
        <v>22</v>
      </c>
      <c r="C84" s="9" t="s">
        <v>23</v>
      </c>
      <c r="D84" s="10" t="s">
        <v>12</v>
      </c>
      <c r="E84" s="11">
        <f>F84+G84+H84</f>
        <v>92917846</v>
      </c>
      <c r="F84" s="15">
        <v>63373713</v>
      </c>
      <c r="G84" s="13">
        <v>12165960</v>
      </c>
      <c r="H84" s="13">
        <v>17378173</v>
      </c>
      <c r="I84" s="16"/>
    </row>
    <row r="85" spans="2:9" x14ac:dyDescent="0.2">
      <c r="B85" s="8" t="s">
        <v>24</v>
      </c>
      <c r="C85" s="9" t="s">
        <v>25</v>
      </c>
      <c r="D85" s="10" t="s">
        <v>12</v>
      </c>
      <c r="E85" s="11">
        <f>E76-E88</f>
        <v>13130021</v>
      </c>
      <c r="F85" s="11">
        <f>F76-F87-F91-F93-F99</f>
        <v>0</v>
      </c>
      <c r="G85" s="11"/>
      <c r="H85" s="11">
        <f>H76*H86/100</f>
        <v>3386855.4867000002</v>
      </c>
      <c r="I85" s="12">
        <f>I76-I88</f>
        <v>9743165.5133000016</v>
      </c>
    </row>
    <row r="86" spans="2:9" x14ac:dyDescent="0.2">
      <c r="B86" s="8" t="s">
        <v>26</v>
      </c>
      <c r="C86" s="9" t="s">
        <v>27</v>
      </c>
      <c r="D86" s="10"/>
      <c r="E86" s="17">
        <f>E85/E76*100</f>
        <v>14.130784951687323</v>
      </c>
      <c r="F86" s="18"/>
      <c r="G86" s="18"/>
      <c r="H86" s="18">
        <v>3.645</v>
      </c>
      <c r="I86" s="19">
        <f>I85/I76*100</f>
        <v>13.743290058369967</v>
      </c>
    </row>
    <row r="87" spans="2:9" ht="25.5" x14ac:dyDescent="0.2">
      <c r="B87" s="8" t="s">
        <v>28</v>
      </c>
      <c r="C87" s="20" t="s">
        <v>29</v>
      </c>
      <c r="D87" s="10" t="s">
        <v>12</v>
      </c>
      <c r="E87" s="21">
        <f>F87+G87+H87+I87</f>
        <v>0</v>
      </c>
      <c r="F87" s="18">
        <v>0</v>
      </c>
      <c r="G87" s="18">
        <v>0</v>
      </c>
      <c r="H87" s="18">
        <v>0</v>
      </c>
      <c r="I87" s="19">
        <v>0</v>
      </c>
    </row>
    <row r="88" spans="2:9" x14ac:dyDescent="0.2">
      <c r="B88" s="8" t="s">
        <v>30</v>
      </c>
      <c r="C88" s="9" t="s">
        <v>31</v>
      </c>
      <c r="D88" s="10" t="s">
        <v>12</v>
      </c>
      <c r="E88" s="21">
        <f>I88+H88</f>
        <v>79787825</v>
      </c>
      <c r="F88" s="22"/>
      <c r="G88" s="50"/>
      <c r="H88" s="21">
        <f>H91+H93</f>
        <v>18637009</v>
      </c>
      <c r="I88" s="23">
        <f>I91</f>
        <v>61150816</v>
      </c>
    </row>
    <row r="89" spans="2:9" x14ac:dyDescent="0.2">
      <c r="B89" s="8" t="s">
        <v>32</v>
      </c>
      <c r="C89" s="9" t="s">
        <v>33</v>
      </c>
      <c r="D89" s="10" t="s">
        <v>12</v>
      </c>
      <c r="E89" s="21"/>
      <c r="F89" s="22"/>
      <c r="G89" s="50"/>
      <c r="H89" s="21"/>
      <c r="I89" s="23"/>
    </row>
    <row r="90" spans="2:9" x14ac:dyDescent="0.2">
      <c r="B90" s="8"/>
      <c r="C90" s="9" t="s">
        <v>34</v>
      </c>
      <c r="D90" s="10"/>
      <c r="E90" s="21"/>
      <c r="F90" s="22"/>
      <c r="G90" s="22"/>
      <c r="H90" s="21"/>
      <c r="I90" s="23"/>
    </row>
    <row r="91" spans="2:9" x14ac:dyDescent="0.2">
      <c r="B91" s="8"/>
      <c r="C91" s="9" t="s">
        <v>35</v>
      </c>
      <c r="D91" s="10" t="s">
        <v>12</v>
      </c>
      <c r="E91" s="21">
        <f>H91+I91</f>
        <v>78400272</v>
      </c>
      <c r="F91" s="22"/>
      <c r="G91" s="50"/>
      <c r="H91" s="21">
        <f>18637009-H93</f>
        <v>17249456</v>
      </c>
      <c r="I91" s="23">
        <f>61150816</f>
        <v>61150816</v>
      </c>
    </row>
    <row r="92" spans="2:9" x14ac:dyDescent="0.2">
      <c r="B92" s="8"/>
      <c r="C92" s="9" t="s">
        <v>36</v>
      </c>
      <c r="D92" s="10" t="s">
        <v>12</v>
      </c>
      <c r="E92" s="21"/>
      <c r="F92" s="22"/>
      <c r="G92" s="22"/>
      <c r="H92" s="21"/>
      <c r="I92" s="23"/>
    </row>
    <row r="93" spans="2:9" ht="25.5" x14ac:dyDescent="0.2">
      <c r="B93" s="8" t="s">
        <v>37</v>
      </c>
      <c r="C93" s="20" t="s">
        <v>38</v>
      </c>
      <c r="D93" s="10" t="s">
        <v>12</v>
      </c>
      <c r="E93" s="21">
        <f>H93</f>
        <v>1387553</v>
      </c>
      <c r="F93" s="22"/>
      <c r="G93" s="22"/>
      <c r="H93" s="21">
        <v>1387553</v>
      </c>
      <c r="I93" s="23"/>
    </row>
    <row r="94" spans="2:9" x14ac:dyDescent="0.2">
      <c r="B94" s="8" t="s">
        <v>39</v>
      </c>
      <c r="C94" s="24" t="s">
        <v>40</v>
      </c>
      <c r="D94" s="10" t="s">
        <v>12</v>
      </c>
      <c r="E94" s="21"/>
      <c r="F94" s="25"/>
      <c r="G94" s="25"/>
      <c r="H94" s="25"/>
      <c r="I94" s="19"/>
    </row>
    <row r="95" spans="2:9" x14ac:dyDescent="0.2">
      <c r="B95" s="8" t="s">
        <v>41</v>
      </c>
      <c r="C95" s="9" t="s">
        <v>42</v>
      </c>
      <c r="D95" s="10" t="s">
        <v>12</v>
      </c>
      <c r="E95" s="21"/>
      <c r="F95" s="25"/>
      <c r="G95" s="25"/>
      <c r="H95" s="25"/>
      <c r="I95" s="19"/>
    </row>
    <row r="96" spans="2:9" x14ac:dyDescent="0.2">
      <c r="B96" s="8" t="s">
        <v>43</v>
      </c>
      <c r="C96" s="9" t="s">
        <v>44</v>
      </c>
      <c r="D96" s="10" t="s">
        <v>12</v>
      </c>
      <c r="E96" s="25" t="s">
        <v>15</v>
      </c>
      <c r="F96" s="25"/>
      <c r="G96" s="25"/>
      <c r="H96" s="25"/>
      <c r="I96" s="19" t="s">
        <v>15</v>
      </c>
    </row>
    <row r="97" spans="2:9" x14ac:dyDescent="0.2">
      <c r="B97" s="8"/>
      <c r="C97" s="9" t="s">
        <v>45</v>
      </c>
      <c r="D97" s="10"/>
      <c r="E97" s="25" t="s">
        <v>15</v>
      </c>
      <c r="F97" s="25" t="s">
        <v>15</v>
      </c>
      <c r="G97" s="25" t="s">
        <v>15</v>
      </c>
      <c r="H97" s="25" t="s">
        <v>15</v>
      </c>
      <c r="I97" s="19" t="s">
        <v>15</v>
      </c>
    </row>
    <row r="98" spans="2:9" x14ac:dyDescent="0.2">
      <c r="B98" s="8"/>
      <c r="C98" s="9" t="s">
        <v>17</v>
      </c>
      <c r="D98" s="10" t="s">
        <v>12</v>
      </c>
      <c r="E98" s="25" t="s">
        <v>15</v>
      </c>
      <c r="F98" s="25"/>
      <c r="G98" s="25" t="s">
        <v>15</v>
      </c>
      <c r="H98" s="25" t="s">
        <v>15</v>
      </c>
      <c r="I98" s="19" t="s">
        <v>15</v>
      </c>
    </row>
    <row r="99" spans="2:9" x14ac:dyDescent="0.2">
      <c r="B99" s="8"/>
      <c r="C99" s="9" t="s">
        <v>0</v>
      </c>
      <c r="D99" s="10" t="s">
        <v>12</v>
      </c>
      <c r="E99" s="25" t="s">
        <v>15</v>
      </c>
      <c r="F99" s="22">
        <f>F76</f>
        <v>63373713</v>
      </c>
      <c r="G99" s="25">
        <f>G76</f>
        <v>12165960</v>
      </c>
      <c r="H99" s="25" t="s">
        <v>15</v>
      </c>
      <c r="I99" s="19" t="s">
        <v>15</v>
      </c>
    </row>
    <row r="100" spans="2:9" x14ac:dyDescent="0.2">
      <c r="B100" s="8"/>
      <c r="C100" s="9" t="s">
        <v>1</v>
      </c>
      <c r="D100" s="10" t="s">
        <v>12</v>
      </c>
      <c r="E100" s="25" t="s">
        <v>15</v>
      </c>
      <c r="F100" s="25"/>
      <c r="G100" s="25"/>
      <c r="H100" s="22">
        <f>H76-H88-H85</f>
        <v>70893981.513300002</v>
      </c>
      <c r="I100" s="19" t="s">
        <v>15</v>
      </c>
    </row>
    <row r="101" spans="2:9" x14ac:dyDescent="0.2">
      <c r="B101" s="8" t="s">
        <v>46</v>
      </c>
      <c r="C101" s="20" t="s">
        <v>47</v>
      </c>
      <c r="D101" s="10" t="s">
        <v>12</v>
      </c>
      <c r="E101" s="21">
        <f>E76*E102/100</f>
        <v>11394515.454979999</v>
      </c>
      <c r="F101" s="25"/>
      <c r="G101" s="25"/>
      <c r="H101" s="21">
        <f>H76*H102/100</f>
        <v>3386855.4867000002</v>
      </c>
      <c r="I101" s="23">
        <f>I76*I102/100</f>
        <v>7628901.3506462118</v>
      </c>
    </row>
    <row r="102" spans="2:9" x14ac:dyDescent="0.2">
      <c r="B102" s="8" t="s">
        <v>48</v>
      </c>
      <c r="C102" s="20" t="s">
        <v>49</v>
      </c>
      <c r="D102" s="10"/>
      <c r="E102" s="26">
        <v>12.263</v>
      </c>
      <c r="F102" s="25"/>
      <c r="G102" s="25"/>
      <c r="H102" s="26">
        <v>3.645</v>
      </c>
      <c r="I102" s="27">
        <v>10.760999999999999</v>
      </c>
    </row>
    <row r="103" spans="2:9" x14ac:dyDescent="0.2">
      <c r="B103" s="8" t="s">
        <v>50</v>
      </c>
      <c r="C103" s="28" t="s">
        <v>51</v>
      </c>
      <c r="D103" s="10" t="s">
        <v>12</v>
      </c>
      <c r="E103" s="21">
        <f>E85-E101</f>
        <v>1735505.545020001</v>
      </c>
      <c r="F103" s="25"/>
      <c r="G103" s="25"/>
      <c r="H103" s="21">
        <f>H85-H101</f>
        <v>0</v>
      </c>
      <c r="I103" s="23">
        <f>I85-I101</f>
        <v>2114264.1626537899</v>
      </c>
    </row>
    <row r="104" spans="2:9" ht="13.5" thickBot="1" x14ac:dyDescent="0.25">
      <c r="B104" s="29" t="s">
        <v>52</v>
      </c>
      <c r="C104" s="30" t="s">
        <v>49</v>
      </c>
      <c r="D104" s="31"/>
      <c r="E104" s="32">
        <f>E103/E76*100</f>
        <v>1.8677849516873228</v>
      </c>
      <c r="F104" s="32"/>
      <c r="G104" s="32"/>
      <c r="H104" s="32"/>
      <c r="I104" s="33">
        <v>3.37</v>
      </c>
    </row>
    <row r="107" spans="2:9" ht="15.75" x14ac:dyDescent="0.25">
      <c r="B107" s="114" t="s">
        <v>3</v>
      </c>
      <c r="C107" s="114"/>
      <c r="D107" s="114"/>
      <c r="E107" s="114"/>
      <c r="F107" s="114"/>
      <c r="G107" s="114"/>
      <c r="H107" s="114"/>
      <c r="I107" s="114"/>
    </row>
    <row r="108" spans="2:9" ht="16.5" thickBot="1" x14ac:dyDescent="0.3">
      <c r="B108" s="115"/>
      <c r="C108" s="115"/>
      <c r="D108" s="115"/>
      <c r="E108" s="115"/>
      <c r="F108" s="115"/>
      <c r="G108" s="115"/>
      <c r="H108" s="115" t="s">
        <v>55</v>
      </c>
      <c r="I108" s="115"/>
    </row>
    <row r="109" spans="2:9" ht="31.5" x14ac:dyDescent="0.25">
      <c r="B109" s="1" t="s">
        <v>5</v>
      </c>
      <c r="C109" s="2" t="s">
        <v>2</v>
      </c>
      <c r="D109" s="3" t="s">
        <v>6</v>
      </c>
      <c r="E109" s="2" t="s">
        <v>7</v>
      </c>
      <c r="F109" s="2" t="s">
        <v>8</v>
      </c>
      <c r="G109" s="2" t="s">
        <v>9</v>
      </c>
      <c r="H109" s="2" t="s">
        <v>10</v>
      </c>
      <c r="I109" s="4" t="s">
        <v>1</v>
      </c>
    </row>
    <row r="110" spans="2:9" x14ac:dyDescent="0.2">
      <c r="B110" s="5">
        <v>1</v>
      </c>
      <c r="C110" s="6">
        <v>2</v>
      </c>
      <c r="D110" s="6">
        <v>3</v>
      </c>
      <c r="E110" s="6">
        <v>4</v>
      </c>
      <c r="F110" s="6">
        <v>5</v>
      </c>
      <c r="G110" s="6">
        <v>6</v>
      </c>
      <c r="H110" s="6">
        <v>7</v>
      </c>
      <c r="I110" s="7">
        <v>8</v>
      </c>
    </row>
    <row r="111" spans="2:9" x14ac:dyDescent="0.2">
      <c r="B111" s="8">
        <v>1</v>
      </c>
      <c r="C111" s="9" t="s">
        <v>11</v>
      </c>
      <c r="D111" s="10" t="s">
        <v>12</v>
      </c>
      <c r="E111" s="11">
        <f>E119</f>
        <v>95054846</v>
      </c>
      <c r="F111" s="11">
        <f>F119</f>
        <v>64263482</v>
      </c>
      <c r="G111" s="11">
        <f>G119</f>
        <v>17280936</v>
      </c>
      <c r="H111" s="11">
        <f>H112+H119</f>
        <v>95054846</v>
      </c>
      <c r="I111" s="12">
        <f>I116</f>
        <v>71645252.863299996</v>
      </c>
    </row>
    <row r="112" spans="2:9" x14ac:dyDescent="0.2">
      <c r="B112" s="8" t="s">
        <v>13</v>
      </c>
      <c r="C112" s="9" t="s">
        <v>14</v>
      </c>
      <c r="D112" s="10" t="s">
        <v>12</v>
      </c>
      <c r="E112" s="13" t="s">
        <v>15</v>
      </c>
      <c r="F112" s="13" t="s">
        <v>15</v>
      </c>
      <c r="G112" s="13"/>
      <c r="H112" s="13">
        <f>H114+H115</f>
        <v>81544418</v>
      </c>
      <c r="I112" s="14"/>
    </row>
    <row r="113" spans="2:9" x14ac:dyDescent="0.2">
      <c r="B113" s="8"/>
      <c r="C113" s="9" t="s">
        <v>16</v>
      </c>
      <c r="D113" s="10"/>
      <c r="E113" s="13" t="s">
        <v>15</v>
      </c>
      <c r="F113" s="13" t="s">
        <v>15</v>
      </c>
      <c r="G113" s="13" t="s">
        <v>15</v>
      </c>
      <c r="H113" s="13" t="s">
        <v>15</v>
      </c>
      <c r="I113" s="14" t="s">
        <v>15</v>
      </c>
    </row>
    <row r="114" spans="2:9" x14ac:dyDescent="0.2">
      <c r="B114" s="8"/>
      <c r="C114" s="9" t="s">
        <v>8</v>
      </c>
      <c r="D114" s="10" t="s">
        <v>12</v>
      </c>
      <c r="E114" s="13" t="s">
        <v>15</v>
      </c>
      <c r="F114" s="13" t="s">
        <v>15</v>
      </c>
      <c r="G114" s="13"/>
      <c r="H114" s="11">
        <f>F134</f>
        <v>64263482</v>
      </c>
      <c r="I114" s="14"/>
    </row>
    <row r="115" spans="2:9" x14ac:dyDescent="0.2">
      <c r="B115" s="8"/>
      <c r="C115" s="9" t="s">
        <v>17</v>
      </c>
      <c r="D115" s="10" t="s">
        <v>12</v>
      </c>
      <c r="E115" s="13" t="s">
        <v>15</v>
      </c>
      <c r="F115" s="13" t="s">
        <v>15</v>
      </c>
      <c r="G115" s="13" t="s">
        <v>15</v>
      </c>
      <c r="H115" s="13">
        <f>G111</f>
        <v>17280936</v>
      </c>
      <c r="I115" s="14"/>
    </row>
    <row r="116" spans="2:9" x14ac:dyDescent="0.2">
      <c r="B116" s="8"/>
      <c r="C116" s="9" t="s">
        <v>0</v>
      </c>
      <c r="D116" s="10" t="s">
        <v>12</v>
      </c>
      <c r="E116" s="13" t="s">
        <v>15</v>
      </c>
      <c r="F116" s="13" t="s">
        <v>15</v>
      </c>
      <c r="G116" s="13" t="s">
        <v>15</v>
      </c>
      <c r="H116" s="13" t="s">
        <v>15</v>
      </c>
      <c r="I116" s="12">
        <f>H135</f>
        <v>71645252.863299996</v>
      </c>
    </row>
    <row r="117" spans="2:9" x14ac:dyDescent="0.2">
      <c r="B117" s="8" t="s">
        <v>18</v>
      </c>
      <c r="C117" s="9" t="s">
        <v>19</v>
      </c>
      <c r="D117" s="10" t="s">
        <v>12</v>
      </c>
      <c r="E117" s="13"/>
      <c r="F117" s="13"/>
      <c r="G117" s="13"/>
      <c r="H117" s="13"/>
      <c r="I117" s="14"/>
    </row>
    <row r="118" spans="2:9" x14ac:dyDescent="0.2">
      <c r="B118" s="8" t="s">
        <v>20</v>
      </c>
      <c r="C118" s="9" t="s">
        <v>21</v>
      </c>
      <c r="D118" s="10" t="s">
        <v>12</v>
      </c>
      <c r="E118" s="13"/>
      <c r="F118" s="15"/>
      <c r="G118" s="13"/>
      <c r="H118" s="13"/>
      <c r="I118" s="14"/>
    </row>
    <row r="119" spans="2:9" x14ac:dyDescent="0.2">
      <c r="B119" s="8" t="s">
        <v>22</v>
      </c>
      <c r="C119" s="9" t="s">
        <v>23</v>
      </c>
      <c r="D119" s="10" t="s">
        <v>12</v>
      </c>
      <c r="E119" s="11">
        <f>F119+G119+H119</f>
        <v>95054846</v>
      </c>
      <c r="F119" s="15">
        <v>64263482</v>
      </c>
      <c r="G119" s="13">
        <v>17280936</v>
      </c>
      <c r="H119" s="13">
        <v>13510428</v>
      </c>
      <c r="I119" s="16"/>
    </row>
    <row r="120" spans="2:9" x14ac:dyDescent="0.2">
      <c r="B120" s="8" t="s">
        <v>24</v>
      </c>
      <c r="C120" s="9" t="s">
        <v>25</v>
      </c>
      <c r="D120" s="10" t="s">
        <v>12</v>
      </c>
      <c r="E120" s="11">
        <f>E111-E123</f>
        <v>13088728</v>
      </c>
      <c r="F120" s="11">
        <f>F111-F122-F126-F128-F134</f>
        <v>0</v>
      </c>
      <c r="G120" s="11"/>
      <c r="H120" s="11">
        <f>H111*H121/100</f>
        <v>3464749.1367000001</v>
      </c>
      <c r="I120" s="12">
        <f>I111-I123</f>
        <v>9623978.8632999957</v>
      </c>
    </row>
    <row r="121" spans="2:9" x14ac:dyDescent="0.2">
      <c r="B121" s="8" t="s">
        <v>26</v>
      </c>
      <c r="C121" s="9" t="s">
        <v>27</v>
      </c>
      <c r="D121" s="10"/>
      <c r="E121" s="17">
        <f>E120/E111*100</f>
        <v>13.769658834647947</v>
      </c>
      <c r="F121" s="18"/>
      <c r="G121" s="18"/>
      <c r="H121" s="18">
        <v>3.645</v>
      </c>
      <c r="I121" s="19">
        <f>I120/I111*100</f>
        <v>13.432821406412875</v>
      </c>
    </row>
    <row r="122" spans="2:9" ht="25.5" x14ac:dyDescent="0.2">
      <c r="B122" s="8" t="s">
        <v>28</v>
      </c>
      <c r="C122" s="20" t="s">
        <v>29</v>
      </c>
      <c r="D122" s="10" t="s">
        <v>12</v>
      </c>
      <c r="E122" s="21">
        <f>F122+G122+H122+I122</f>
        <v>0</v>
      </c>
      <c r="F122" s="18">
        <v>0</v>
      </c>
      <c r="G122" s="18">
        <v>0</v>
      </c>
      <c r="H122" s="18">
        <v>0</v>
      </c>
      <c r="I122" s="19">
        <v>0</v>
      </c>
    </row>
    <row r="123" spans="2:9" x14ac:dyDescent="0.2">
      <c r="B123" s="8" t="s">
        <v>30</v>
      </c>
      <c r="C123" s="9" t="s">
        <v>31</v>
      </c>
      <c r="D123" s="10" t="s">
        <v>12</v>
      </c>
      <c r="E123" s="21">
        <f>I123+H123</f>
        <v>81966118</v>
      </c>
      <c r="F123" s="22"/>
      <c r="G123" s="50"/>
      <c r="H123" s="21">
        <f>H126+H128</f>
        <v>19944844</v>
      </c>
      <c r="I123" s="23">
        <f>I126</f>
        <v>62021274</v>
      </c>
    </row>
    <row r="124" spans="2:9" x14ac:dyDescent="0.2">
      <c r="B124" s="8" t="s">
        <v>32</v>
      </c>
      <c r="C124" s="9" t="s">
        <v>33</v>
      </c>
      <c r="D124" s="10" t="s">
        <v>12</v>
      </c>
      <c r="E124" s="21"/>
      <c r="F124" s="22"/>
      <c r="G124" s="50"/>
      <c r="H124" s="21"/>
      <c r="I124" s="23"/>
    </row>
    <row r="125" spans="2:9" x14ac:dyDescent="0.2">
      <c r="B125" s="8"/>
      <c r="C125" s="9" t="s">
        <v>34</v>
      </c>
      <c r="D125" s="10"/>
      <c r="E125" s="21"/>
      <c r="F125" s="22"/>
      <c r="G125" s="22"/>
      <c r="H125" s="21"/>
      <c r="I125" s="23"/>
    </row>
    <row r="126" spans="2:9" x14ac:dyDescent="0.2">
      <c r="B126" s="8"/>
      <c r="C126" s="9" t="s">
        <v>35</v>
      </c>
      <c r="D126" s="10" t="s">
        <v>12</v>
      </c>
      <c r="E126" s="21">
        <f>H126+I126</f>
        <v>80617727</v>
      </c>
      <c r="F126" s="22"/>
      <c r="G126" s="50"/>
      <c r="H126" s="21">
        <f>19944844-H128</f>
        <v>18596453</v>
      </c>
      <c r="I126" s="23">
        <v>62021274</v>
      </c>
    </row>
    <row r="127" spans="2:9" x14ac:dyDescent="0.2">
      <c r="B127" s="8"/>
      <c r="C127" s="9" t="s">
        <v>36</v>
      </c>
      <c r="D127" s="10" t="s">
        <v>12</v>
      </c>
      <c r="E127" s="21"/>
      <c r="F127" s="22"/>
      <c r="G127" s="22"/>
      <c r="H127" s="21"/>
      <c r="I127" s="23"/>
    </row>
    <row r="128" spans="2:9" ht="25.5" x14ac:dyDescent="0.2">
      <c r="B128" s="8" t="s">
        <v>37</v>
      </c>
      <c r="C128" s="20" t="s">
        <v>38</v>
      </c>
      <c r="D128" s="10" t="s">
        <v>12</v>
      </c>
      <c r="E128" s="21">
        <f>H128</f>
        <v>1348391</v>
      </c>
      <c r="F128" s="22"/>
      <c r="G128" s="22"/>
      <c r="H128" s="21">
        <v>1348391</v>
      </c>
      <c r="I128" s="23"/>
    </row>
    <row r="129" spans="2:9" x14ac:dyDescent="0.2">
      <c r="B129" s="8" t="s">
        <v>39</v>
      </c>
      <c r="C129" s="24" t="s">
        <v>40</v>
      </c>
      <c r="D129" s="10" t="s">
        <v>12</v>
      </c>
      <c r="E129" s="21"/>
      <c r="F129" s="25"/>
      <c r="G129" s="25"/>
      <c r="H129" s="25"/>
      <c r="I129" s="19"/>
    </row>
    <row r="130" spans="2:9" x14ac:dyDescent="0.2">
      <c r="B130" s="8" t="s">
        <v>41</v>
      </c>
      <c r="C130" s="9" t="s">
        <v>42</v>
      </c>
      <c r="D130" s="10" t="s">
        <v>12</v>
      </c>
      <c r="E130" s="21"/>
      <c r="F130" s="25"/>
      <c r="G130" s="25"/>
      <c r="H130" s="25"/>
      <c r="I130" s="19"/>
    </row>
    <row r="131" spans="2:9" x14ac:dyDescent="0.2">
      <c r="B131" s="8" t="s">
        <v>43</v>
      </c>
      <c r="C131" s="9" t="s">
        <v>44</v>
      </c>
      <c r="D131" s="10" t="s">
        <v>12</v>
      </c>
      <c r="E131" s="25" t="s">
        <v>15</v>
      </c>
      <c r="F131" s="25"/>
      <c r="G131" s="25"/>
      <c r="H131" s="25"/>
      <c r="I131" s="19" t="s">
        <v>15</v>
      </c>
    </row>
    <row r="132" spans="2:9" x14ac:dyDescent="0.2">
      <c r="B132" s="8"/>
      <c r="C132" s="9" t="s">
        <v>45</v>
      </c>
      <c r="D132" s="10"/>
      <c r="E132" s="25" t="s">
        <v>15</v>
      </c>
      <c r="F132" s="25" t="s">
        <v>15</v>
      </c>
      <c r="G132" s="25" t="s">
        <v>15</v>
      </c>
      <c r="H132" s="25" t="s">
        <v>15</v>
      </c>
      <c r="I132" s="19" t="s">
        <v>15</v>
      </c>
    </row>
    <row r="133" spans="2:9" x14ac:dyDescent="0.2">
      <c r="B133" s="8"/>
      <c r="C133" s="9" t="s">
        <v>17</v>
      </c>
      <c r="D133" s="10" t="s">
        <v>12</v>
      </c>
      <c r="E133" s="25" t="s">
        <v>15</v>
      </c>
      <c r="F133" s="25"/>
      <c r="G133" s="25" t="s">
        <v>15</v>
      </c>
      <c r="H133" s="25" t="s">
        <v>15</v>
      </c>
      <c r="I133" s="19" t="s">
        <v>15</v>
      </c>
    </row>
    <row r="134" spans="2:9" x14ac:dyDescent="0.2">
      <c r="B134" s="8"/>
      <c r="C134" s="9" t="s">
        <v>0</v>
      </c>
      <c r="D134" s="10" t="s">
        <v>12</v>
      </c>
      <c r="E134" s="25" t="s">
        <v>15</v>
      </c>
      <c r="F134" s="22">
        <f>F111</f>
        <v>64263482</v>
      </c>
      <c r="G134" s="25">
        <f>G111</f>
        <v>17280936</v>
      </c>
      <c r="H134" s="25" t="s">
        <v>15</v>
      </c>
      <c r="I134" s="19" t="s">
        <v>15</v>
      </c>
    </row>
    <row r="135" spans="2:9" x14ac:dyDescent="0.2">
      <c r="B135" s="8"/>
      <c r="C135" s="9" t="s">
        <v>1</v>
      </c>
      <c r="D135" s="10" t="s">
        <v>12</v>
      </c>
      <c r="E135" s="25" t="s">
        <v>15</v>
      </c>
      <c r="F135" s="25"/>
      <c r="G135" s="25"/>
      <c r="H135" s="22">
        <f>H111-H123-H120</f>
        <v>71645252.863299996</v>
      </c>
      <c r="I135" s="19" t="s">
        <v>15</v>
      </c>
    </row>
    <row r="136" spans="2:9" x14ac:dyDescent="0.2">
      <c r="B136" s="8" t="s">
        <v>46</v>
      </c>
      <c r="C136" s="20" t="s">
        <v>47</v>
      </c>
      <c r="D136" s="10" t="s">
        <v>12</v>
      </c>
      <c r="E136" s="21">
        <f>E111*E137/100</f>
        <v>11656575.76498</v>
      </c>
      <c r="F136" s="25"/>
      <c r="G136" s="25"/>
      <c r="H136" s="21">
        <f>H111*H137/100</f>
        <v>3464749.1367000001</v>
      </c>
      <c r="I136" s="23">
        <f>I111*I137/100</f>
        <v>7709745.6606197115</v>
      </c>
    </row>
    <row r="137" spans="2:9" x14ac:dyDescent="0.2">
      <c r="B137" s="8" t="s">
        <v>48</v>
      </c>
      <c r="C137" s="20" t="s">
        <v>49</v>
      </c>
      <c r="D137" s="10"/>
      <c r="E137" s="26">
        <v>12.263</v>
      </c>
      <c r="F137" s="25"/>
      <c r="G137" s="25"/>
      <c r="H137" s="26">
        <v>3.645</v>
      </c>
      <c r="I137" s="27">
        <v>10.760999999999999</v>
      </c>
    </row>
    <row r="138" spans="2:9" x14ac:dyDescent="0.2">
      <c r="B138" s="8" t="s">
        <v>50</v>
      </c>
      <c r="C138" s="28" t="s">
        <v>51</v>
      </c>
      <c r="D138" s="10" t="s">
        <v>12</v>
      </c>
      <c r="E138" s="21">
        <f>E120-E136</f>
        <v>1432152.2350200005</v>
      </c>
      <c r="F138" s="25"/>
      <c r="G138" s="25"/>
      <c r="H138" s="21">
        <f>H120-H136</f>
        <v>0</v>
      </c>
      <c r="I138" s="23">
        <f>I120-I136</f>
        <v>1914233.2026802842</v>
      </c>
    </row>
    <row r="139" spans="2:9" ht="13.5" thickBot="1" x14ac:dyDescent="0.25">
      <c r="B139" s="29" t="s">
        <v>52</v>
      </c>
      <c r="C139" s="30" t="s">
        <v>49</v>
      </c>
      <c r="D139" s="31"/>
      <c r="E139" s="32">
        <f>E138/E111*100</f>
        <v>1.5066588346479468</v>
      </c>
      <c r="F139" s="32"/>
      <c r="G139" s="32"/>
      <c r="H139" s="32"/>
      <c r="I139" s="33">
        <v>3.37</v>
      </c>
    </row>
    <row r="142" spans="2:9" ht="15.75" x14ac:dyDescent="0.25">
      <c r="B142" s="114" t="s">
        <v>3</v>
      </c>
      <c r="C142" s="114"/>
      <c r="D142" s="114"/>
      <c r="E142" s="114"/>
      <c r="F142" s="114"/>
      <c r="G142" s="114"/>
      <c r="H142" s="114"/>
      <c r="I142" s="114"/>
    </row>
    <row r="143" spans="2:9" ht="16.5" thickBot="1" x14ac:dyDescent="0.3">
      <c r="B143" s="115"/>
      <c r="C143" s="115"/>
      <c r="D143" s="115"/>
      <c r="E143" s="115"/>
      <c r="F143" s="115"/>
      <c r="G143" s="115"/>
      <c r="H143" s="115" t="s">
        <v>94</v>
      </c>
      <c r="I143" s="115"/>
    </row>
    <row r="144" spans="2:9" ht="31.5" x14ac:dyDescent="0.25">
      <c r="B144" s="1" t="s">
        <v>5</v>
      </c>
      <c r="C144" s="2" t="s">
        <v>2</v>
      </c>
      <c r="D144" s="3" t="s">
        <v>6</v>
      </c>
      <c r="E144" s="2" t="s">
        <v>7</v>
      </c>
      <c r="F144" s="2" t="s">
        <v>8</v>
      </c>
      <c r="G144" s="2" t="s">
        <v>9</v>
      </c>
      <c r="H144" s="2" t="s">
        <v>10</v>
      </c>
      <c r="I144" s="4" t="s">
        <v>1</v>
      </c>
    </row>
    <row r="145" spans="2:9" x14ac:dyDescent="0.2">
      <c r="B145" s="5">
        <v>1</v>
      </c>
      <c r="C145" s="6">
        <v>2</v>
      </c>
      <c r="D145" s="6">
        <v>3</v>
      </c>
      <c r="E145" s="6">
        <v>4</v>
      </c>
      <c r="F145" s="6">
        <v>5</v>
      </c>
      <c r="G145" s="6">
        <v>6</v>
      </c>
      <c r="H145" s="6">
        <v>7</v>
      </c>
      <c r="I145" s="7">
        <v>8</v>
      </c>
    </row>
    <row r="146" spans="2:9" x14ac:dyDescent="0.2">
      <c r="B146" s="8">
        <v>1</v>
      </c>
      <c r="C146" s="9" t="s">
        <v>11</v>
      </c>
      <c r="D146" s="10" t="s">
        <v>12</v>
      </c>
      <c r="E146" s="11">
        <f>E154</f>
        <v>98382847</v>
      </c>
      <c r="F146" s="11">
        <f>F154</f>
        <v>64860316</v>
      </c>
      <c r="G146" s="11">
        <f>G154</f>
        <v>14079480</v>
      </c>
      <c r="H146" s="11">
        <f>H147+H154</f>
        <v>98291232</v>
      </c>
      <c r="I146" s="12">
        <f>I151+I154</f>
        <v>73173304.067520007</v>
      </c>
    </row>
    <row r="147" spans="2:9" x14ac:dyDescent="0.2">
      <c r="B147" s="8" t="s">
        <v>13</v>
      </c>
      <c r="C147" s="9" t="s">
        <v>14</v>
      </c>
      <c r="D147" s="10" t="s">
        <v>12</v>
      </c>
      <c r="E147" s="13" t="s">
        <v>15</v>
      </c>
      <c r="F147" s="13" t="s">
        <v>15</v>
      </c>
      <c r="G147" s="13"/>
      <c r="H147" s="13">
        <f>H149+H150</f>
        <v>78939796</v>
      </c>
      <c r="I147" s="14"/>
    </row>
    <row r="148" spans="2:9" x14ac:dyDescent="0.2">
      <c r="B148" s="8"/>
      <c r="C148" s="9" t="s">
        <v>16</v>
      </c>
      <c r="D148" s="10"/>
      <c r="E148" s="13" t="s">
        <v>15</v>
      </c>
      <c r="F148" s="13" t="s">
        <v>15</v>
      </c>
      <c r="G148" s="13" t="s">
        <v>15</v>
      </c>
      <c r="H148" s="13" t="s">
        <v>15</v>
      </c>
      <c r="I148" s="14" t="s">
        <v>15</v>
      </c>
    </row>
    <row r="149" spans="2:9" x14ac:dyDescent="0.2">
      <c r="B149" s="8"/>
      <c r="C149" s="9" t="s">
        <v>8</v>
      </c>
      <c r="D149" s="10" t="s">
        <v>12</v>
      </c>
      <c r="E149" s="13" t="s">
        <v>15</v>
      </c>
      <c r="F149" s="13" t="s">
        <v>15</v>
      </c>
      <c r="G149" s="13"/>
      <c r="H149" s="11">
        <f>F169</f>
        <v>64860316</v>
      </c>
      <c r="I149" s="14"/>
    </row>
    <row r="150" spans="2:9" x14ac:dyDescent="0.2">
      <c r="B150" s="8"/>
      <c r="C150" s="9" t="s">
        <v>17</v>
      </c>
      <c r="D150" s="10" t="s">
        <v>12</v>
      </c>
      <c r="E150" s="13" t="s">
        <v>15</v>
      </c>
      <c r="F150" s="13" t="s">
        <v>15</v>
      </c>
      <c r="G150" s="13" t="s">
        <v>15</v>
      </c>
      <c r="H150" s="13">
        <f>G146</f>
        <v>14079480</v>
      </c>
      <c r="I150" s="14"/>
    </row>
    <row r="151" spans="2:9" x14ac:dyDescent="0.2">
      <c r="B151" s="8"/>
      <c r="C151" s="9" t="s">
        <v>0</v>
      </c>
      <c r="D151" s="10" t="s">
        <v>12</v>
      </c>
      <c r="E151" s="13" t="s">
        <v>15</v>
      </c>
      <c r="F151" s="13" t="s">
        <v>15</v>
      </c>
      <c r="G151" s="13" t="s">
        <v>15</v>
      </c>
      <c r="H151" s="13" t="s">
        <v>15</v>
      </c>
      <c r="I151" s="12">
        <f>H170</f>
        <v>73081689.067520007</v>
      </c>
    </row>
    <row r="152" spans="2:9" x14ac:dyDescent="0.2">
      <c r="B152" s="8" t="s">
        <v>18</v>
      </c>
      <c r="C152" s="9" t="s">
        <v>19</v>
      </c>
      <c r="D152" s="10" t="s">
        <v>12</v>
      </c>
      <c r="E152" s="13"/>
      <c r="F152" s="13"/>
      <c r="G152" s="13"/>
      <c r="H152" s="13"/>
      <c r="I152" s="14"/>
    </row>
    <row r="153" spans="2:9" x14ac:dyDescent="0.2">
      <c r="B153" s="8" t="s">
        <v>20</v>
      </c>
      <c r="C153" s="9" t="s">
        <v>21</v>
      </c>
      <c r="D153" s="10" t="s">
        <v>12</v>
      </c>
      <c r="E153" s="13"/>
      <c r="F153" s="15"/>
      <c r="G153" s="13"/>
      <c r="H153" s="13"/>
      <c r="I153" s="14"/>
    </row>
    <row r="154" spans="2:9" x14ac:dyDescent="0.2">
      <c r="B154" s="8" t="s">
        <v>22</v>
      </c>
      <c r="C154" s="9" t="s">
        <v>23</v>
      </c>
      <c r="D154" s="10" t="s">
        <v>12</v>
      </c>
      <c r="E154" s="11">
        <f>F154+G154+H154+I154</f>
        <v>98382847</v>
      </c>
      <c r="F154" s="15">
        <v>64860316</v>
      </c>
      <c r="G154" s="13">
        <v>14079480</v>
      </c>
      <c r="H154" s="13">
        <v>19351436</v>
      </c>
      <c r="I154" s="14">
        <v>91615</v>
      </c>
    </row>
    <row r="155" spans="2:9" x14ac:dyDescent="0.2">
      <c r="B155" s="8" t="s">
        <v>24</v>
      </c>
      <c r="C155" s="9" t="s">
        <v>25</v>
      </c>
      <c r="D155" s="10" t="s">
        <v>12</v>
      </c>
      <c r="E155" s="11">
        <f>E146-E158</f>
        <v>13234030</v>
      </c>
      <c r="F155" s="11">
        <f>F146-F157-F161-F163-F169</f>
        <v>0</v>
      </c>
      <c r="G155" s="11"/>
      <c r="H155" s="11">
        <f>H146*H156/100</f>
        <v>3576817.9324799995</v>
      </c>
      <c r="I155" s="12">
        <f>I146-I158</f>
        <v>9657212.0675200075</v>
      </c>
    </row>
    <row r="156" spans="2:9" x14ac:dyDescent="0.2">
      <c r="B156" s="8" t="s">
        <v>26</v>
      </c>
      <c r="C156" s="9" t="s">
        <v>27</v>
      </c>
      <c r="D156" s="10"/>
      <c r="E156" s="17">
        <f>E155/E146*100</f>
        <v>13.451562343992748</v>
      </c>
      <c r="F156" s="18"/>
      <c r="G156" s="18"/>
      <c r="H156" s="18">
        <v>3.6389999999999998</v>
      </c>
      <c r="I156" s="19">
        <f>I155/I146*100</f>
        <v>13.197725851779088</v>
      </c>
    </row>
    <row r="157" spans="2:9" ht="25.5" x14ac:dyDescent="0.2">
      <c r="B157" s="8" t="s">
        <v>28</v>
      </c>
      <c r="C157" s="20" t="s">
        <v>29</v>
      </c>
      <c r="D157" s="10" t="s">
        <v>12</v>
      </c>
      <c r="E157" s="21">
        <f>F157+G157+H157+I157</f>
        <v>0</v>
      </c>
      <c r="F157" s="18">
        <v>0</v>
      </c>
      <c r="G157" s="18">
        <v>0</v>
      </c>
      <c r="H157" s="18">
        <v>0</v>
      </c>
      <c r="I157" s="19">
        <v>0</v>
      </c>
    </row>
    <row r="158" spans="2:9" x14ac:dyDescent="0.2">
      <c r="B158" s="8" t="s">
        <v>30</v>
      </c>
      <c r="C158" s="9" t="s">
        <v>31</v>
      </c>
      <c r="D158" s="10" t="s">
        <v>12</v>
      </c>
      <c r="E158" s="21">
        <f>I158+H158</f>
        <v>85148817</v>
      </c>
      <c r="F158" s="22"/>
      <c r="G158" s="50"/>
      <c r="H158" s="21">
        <f>H161+H163</f>
        <v>21632725</v>
      </c>
      <c r="I158" s="23">
        <f>I161</f>
        <v>63516092</v>
      </c>
    </row>
    <row r="159" spans="2:9" x14ac:dyDescent="0.2">
      <c r="B159" s="8" t="s">
        <v>32</v>
      </c>
      <c r="C159" s="9" t="s">
        <v>33</v>
      </c>
      <c r="D159" s="10" t="s">
        <v>12</v>
      </c>
      <c r="E159" s="21"/>
      <c r="F159" s="22"/>
      <c r="G159" s="50"/>
      <c r="H159" s="21"/>
      <c r="I159" s="23"/>
    </row>
    <row r="160" spans="2:9" x14ac:dyDescent="0.2">
      <c r="B160" s="8"/>
      <c r="C160" s="9" t="s">
        <v>34</v>
      </c>
      <c r="D160" s="10"/>
      <c r="E160" s="21"/>
      <c r="F160" s="22"/>
      <c r="G160" s="22"/>
      <c r="H160" s="21"/>
      <c r="I160" s="23"/>
    </row>
    <row r="161" spans="2:9" x14ac:dyDescent="0.2">
      <c r="B161" s="8"/>
      <c r="C161" s="9" t="s">
        <v>35</v>
      </c>
      <c r="D161" s="10" t="s">
        <v>12</v>
      </c>
      <c r="E161" s="21">
        <f>H161+I161</f>
        <v>84257128</v>
      </c>
      <c r="F161" s="22"/>
      <c r="G161" s="50"/>
      <c r="H161" s="21">
        <v>20741036</v>
      </c>
      <c r="I161" s="23">
        <v>63516092</v>
      </c>
    </row>
    <row r="162" spans="2:9" x14ac:dyDescent="0.2">
      <c r="B162" s="8"/>
      <c r="C162" s="9" t="s">
        <v>36</v>
      </c>
      <c r="D162" s="10" t="s">
        <v>12</v>
      </c>
      <c r="E162" s="21"/>
      <c r="F162" s="22"/>
      <c r="G162" s="22"/>
      <c r="H162" s="21"/>
      <c r="I162" s="23"/>
    </row>
    <row r="163" spans="2:9" ht="25.5" x14ac:dyDescent="0.2">
      <c r="B163" s="8" t="s">
        <v>37</v>
      </c>
      <c r="C163" s="20" t="s">
        <v>38</v>
      </c>
      <c r="D163" s="10" t="s">
        <v>12</v>
      </c>
      <c r="E163" s="21">
        <f>H163</f>
        <v>891689</v>
      </c>
      <c r="F163" s="22"/>
      <c r="G163" s="22"/>
      <c r="H163" s="21">
        <v>891689</v>
      </c>
      <c r="I163" s="23"/>
    </row>
    <row r="164" spans="2:9" x14ac:dyDescent="0.2">
      <c r="B164" s="8" t="s">
        <v>39</v>
      </c>
      <c r="C164" s="24" t="s">
        <v>40</v>
      </c>
      <c r="D164" s="10" t="s">
        <v>12</v>
      </c>
      <c r="E164" s="21"/>
      <c r="F164" s="25"/>
      <c r="G164" s="25"/>
      <c r="H164" s="25"/>
      <c r="I164" s="19"/>
    </row>
    <row r="165" spans="2:9" x14ac:dyDescent="0.2">
      <c r="B165" s="8" t="s">
        <v>41</v>
      </c>
      <c r="C165" s="9" t="s">
        <v>42</v>
      </c>
      <c r="D165" s="10" t="s">
        <v>12</v>
      </c>
      <c r="E165" s="21"/>
      <c r="F165" s="25"/>
      <c r="G165" s="25"/>
      <c r="H165" s="25"/>
      <c r="I165" s="19"/>
    </row>
    <row r="166" spans="2:9" x14ac:dyDescent="0.2">
      <c r="B166" s="8" t="s">
        <v>43</v>
      </c>
      <c r="C166" s="9" t="s">
        <v>44</v>
      </c>
      <c r="D166" s="10" t="s">
        <v>12</v>
      </c>
      <c r="E166" s="25" t="s">
        <v>15</v>
      </c>
      <c r="F166" s="25"/>
      <c r="G166" s="25"/>
      <c r="H166" s="25"/>
      <c r="I166" s="19" t="s">
        <v>15</v>
      </c>
    </row>
    <row r="167" spans="2:9" x14ac:dyDescent="0.2">
      <c r="B167" s="8"/>
      <c r="C167" s="9" t="s">
        <v>45</v>
      </c>
      <c r="D167" s="10"/>
      <c r="E167" s="25" t="s">
        <v>15</v>
      </c>
      <c r="F167" s="25" t="s">
        <v>15</v>
      </c>
      <c r="G167" s="25" t="s">
        <v>15</v>
      </c>
      <c r="H167" s="25" t="s">
        <v>15</v>
      </c>
      <c r="I167" s="19" t="s">
        <v>15</v>
      </c>
    </row>
    <row r="168" spans="2:9" x14ac:dyDescent="0.2">
      <c r="B168" s="8"/>
      <c r="C168" s="9" t="s">
        <v>17</v>
      </c>
      <c r="D168" s="10" t="s">
        <v>12</v>
      </c>
      <c r="E168" s="25" t="s">
        <v>15</v>
      </c>
      <c r="F168" s="25"/>
      <c r="G168" s="25" t="s">
        <v>15</v>
      </c>
      <c r="H168" s="25" t="s">
        <v>15</v>
      </c>
      <c r="I168" s="19" t="s">
        <v>15</v>
      </c>
    </row>
    <row r="169" spans="2:9" x14ac:dyDescent="0.2">
      <c r="B169" s="8"/>
      <c r="C169" s="9" t="s">
        <v>0</v>
      </c>
      <c r="D169" s="10" t="s">
        <v>12</v>
      </c>
      <c r="E169" s="25" t="s">
        <v>15</v>
      </c>
      <c r="F169" s="22">
        <f>F146</f>
        <v>64860316</v>
      </c>
      <c r="G169" s="22">
        <f>G146</f>
        <v>14079480</v>
      </c>
      <c r="H169" s="25" t="s">
        <v>15</v>
      </c>
      <c r="I169" s="19" t="s">
        <v>15</v>
      </c>
    </row>
    <row r="170" spans="2:9" x14ac:dyDescent="0.2">
      <c r="B170" s="8"/>
      <c r="C170" s="9" t="s">
        <v>1</v>
      </c>
      <c r="D170" s="10" t="s">
        <v>12</v>
      </c>
      <c r="E170" s="25" t="s">
        <v>15</v>
      </c>
      <c r="F170" s="25"/>
      <c r="G170" s="25"/>
      <c r="H170" s="22">
        <f>H146-H158-H155</f>
        <v>73081689.067520007</v>
      </c>
      <c r="I170" s="19" t="s">
        <v>15</v>
      </c>
    </row>
    <row r="171" spans="2:9" x14ac:dyDescent="0.2">
      <c r="B171" s="8" t="s">
        <v>46</v>
      </c>
      <c r="C171" s="20" t="s">
        <v>47</v>
      </c>
      <c r="D171" s="10" t="s">
        <v>12</v>
      </c>
      <c r="E171" s="21">
        <f>E146*E172/100</f>
        <v>12044028.12974</v>
      </c>
      <c r="F171" s="25"/>
      <c r="G171" s="25"/>
      <c r="H171" s="21">
        <f>H146*H172/100</f>
        <v>3576817.9324799995</v>
      </c>
      <c r="I171" s="23">
        <f>I146*I172/100</f>
        <v>8225411.1102299234</v>
      </c>
    </row>
    <row r="172" spans="2:9" x14ac:dyDescent="0.2">
      <c r="B172" s="8" t="s">
        <v>48</v>
      </c>
      <c r="C172" s="20" t="s">
        <v>49</v>
      </c>
      <c r="D172" s="10"/>
      <c r="E172" s="26">
        <v>12.242000000000001</v>
      </c>
      <c r="F172" s="25"/>
      <c r="G172" s="25"/>
      <c r="H172" s="26">
        <v>3.6389999999999998</v>
      </c>
      <c r="I172" s="27">
        <v>11.241</v>
      </c>
    </row>
    <row r="173" spans="2:9" x14ac:dyDescent="0.2">
      <c r="B173" s="8" t="s">
        <v>50</v>
      </c>
      <c r="C173" s="28" t="s">
        <v>51</v>
      </c>
      <c r="D173" s="10" t="s">
        <v>12</v>
      </c>
      <c r="E173" s="21">
        <f>E155-E171</f>
        <v>1190001.8702600002</v>
      </c>
      <c r="F173" s="25"/>
      <c r="G173" s="25"/>
      <c r="H173" s="21">
        <f>H155-H171</f>
        <v>0</v>
      </c>
      <c r="I173" s="23">
        <f>I155-I171</f>
        <v>1431800.9572900841</v>
      </c>
    </row>
    <row r="174" spans="2:9" ht="13.5" thickBot="1" x14ac:dyDescent="0.25">
      <c r="B174" s="29" t="s">
        <v>52</v>
      </c>
      <c r="C174" s="30" t="s">
        <v>49</v>
      </c>
      <c r="D174" s="31"/>
      <c r="E174" s="32">
        <f>E173/E146*100</f>
        <v>1.2095623439927494</v>
      </c>
      <c r="F174" s="32"/>
      <c r="G174" s="32"/>
      <c r="H174" s="32"/>
      <c r="I174" s="33">
        <v>3.37</v>
      </c>
    </row>
    <row r="177" spans="2:9" ht="15.75" x14ac:dyDescent="0.25">
      <c r="B177" s="114" t="s">
        <v>3</v>
      </c>
      <c r="C177" s="114"/>
      <c r="D177" s="114"/>
      <c r="E177" s="114"/>
      <c r="F177" s="114"/>
      <c r="G177" s="114"/>
      <c r="H177" s="114"/>
      <c r="I177" s="114"/>
    </row>
    <row r="178" spans="2:9" ht="16.5" thickBot="1" x14ac:dyDescent="0.3">
      <c r="B178" s="115"/>
      <c r="C178" s="115"/>
      <c r="D178" s="115"/>
      <c r="E178" s="115"/>
      <c r="F178" s="115"/>
      <c r="G178" s="115"/>
      <c r="H178" s="115" t="s">
        <v>106</v>
      </c>
      <c r="I178" s="115"/>
    </row>
    <row r="179" spans="2:9" ht="31.5" x14ac:dyDescent="0.25">
      <c r="B179" s="1" t="s">
        <v>5</v>
      </c>
      <c r="C179" s="2" t="s">
        <v>2</v>
      </c>
      <c r="D179" s="3" t="s">
        <v>6</v>
      </c>
      <c r="E179" s="2" t="s">
        <v>7</v>
      </c>
      <c r="F179" s="2" t="s">
        <v>8</v>
      </c>
      <c r="G179" s="2" t="s">
        <v>9</v>
      </c>
      <c r="H179" s="2" t="s">
        <v>10</v>
      </c>
      <c r="I179" s="4" t="s">
        <v>1</v>
      </c>
    </row>
    <row r="180" spans="2:9" x14ac:dyDescent="0.2">
      <c r="B180" s="5">
        <v>1</v>
      </c>
      <c r="C180" s="6">
        <v>2</v>
      </c>
      <c r="D180" s="6">
        <v>3</v>
      </c>
      <c r="E180" s="6">
        <v>4</v>
      </c>
      <c r="F180" s="6">
        <v>5</v>
      </c>
      <c r="G180" s="6">
        <v>6</v>
      </c>
      <c r="H180" s="6">
        <v>7</v>
      </c>
      <c r="I180" s="7">
        <v>8</v>
      </c>
    </row>
    <row r="181" spans="2:9" x14ac:dyDescent="0.2">
      <c r="B181" s="8">
        <v>1</v>
      </c>
      <c r="C181" s="9" t="s">
        <v>11</v>
      </c>
      <c r="D181" s="10" t="s">
        <v>12</v>
      </c>
      <c r="E181" s="11">
        <f>E189</f>
        <v>99329555</v>
      </c>
      <c r="F181" s="11">
        <f>F189</f>
        <v>66162761</v>
      </c>
      <c r="G181" s="11">
        <f>G189</f>
        <v>14343516</v>
      </c>
      <c r="H181" s="11">
        <f>H182+H189</f>
        <v>99122861</v>
      </c>
      <c r="I181" s="12">
        <f>I186+I189</f>
        <v>72598138.459869996</v>
      </c>
    </row>
    <row r="182" spans="2:9" x14ac:dyDescent="0.2">
      <c r="B182" s="8" t="s">
        <v>13</v>
      </c>
      <c r="C182" s="9" t="s">
        <v>14</v>
      </c>
      <c r="D182" s="10" t="s">
        <v>12</v>
      </c>
      <c r="E182" s="13" t="s">
        <v>15</v>
      </c>
      <c r="F182" s="13" t="s">
        <v>15</v>
      </c>
      <c r="G182" s="13"/>
      <c r="H182" s="13">
        <f>H184+H185</f>
        <v>80506277</v>
      </c>
      <c r="I182" s="14"/>
    </row>
    <row r="183" spans="2:9" x14ac:dyDescent="0.2">
      <c r="B183" s="8"/>
      <c r="C183" s="9" t="s">
        <v>16</v>
      </c>
      <c r="D183" s="10"/>
      <c r="E183" s="13" t="s">
        <v>15</v>
      </c>
      <c r="F183" s="13" t="s">
        <v>15</v>
      </c>
      <c r="G183" s="13" t="s">
        <v>15</v>
      </c>
      <c r="H183" s="13" t="s">
        <v>15</v>
      </c>
      <c r="I183" s="14" t="s">
        <v>15</v>
      </c>
    </row>
    <row r="184" spans="2:9" x14ac:dyDescent="0.2">
      <c r="B184" s="8"/>
      <c r="C184" s="9" t="s">
        <v>8</v>
      </c>
      <c r="D184" s="10" t="s">
        <v>12</v>
      </c>
      <c r="E184" s="13" t="s">
        <v>15</v>
      </c>
      <c r="F184" s="13" t="s">
        <v>15</v>
      </c>
      <c r="G184" s="13"/>
      <c r="H184" s="11">
        <f>F204</f>
        <v>66162761</v>
      </c>
      <c r="I184" s="14"/>
    </row>
    <row r="185" spans="2:9" x14ac:dyDescent="0.2">
      <c r="B185" s="8"/>
      <c r="C185" s="9" t="s">
        <v>17</v>
      </c>
      <c r="D185" s="10" t="s">
        <v>12</v>
      </c>
      <c r="E185" s="13" t="s">
        <v>15</v>
      </c>
      <c r="F185" s="13" t="s">
        <v>15</v>
      </c>
      <c r="G185" s="13" t="s">
        <v>15</v>
      </c>
      <c r="H185" s="13">
        <f>G181</f>
        <v>14343516</v>
      </c>
      <c r="I185" s="14"/>
    </row>
    <row r="186" spans="2:9" x14ac:dyDescent="0.2">
      <c r="B186" s="8"/>
      <c r="C186" s="9" t="s">
        <v>0</v>
      </c>
      <c r="D186" s="10" t="s">
        <v>12</v>
      </c>
      <c r="E186" s="13" t="s">
        <v>15</v>
      </c>
      <c r="F186" s="13" t="s">
        <v>15</v>
      </c>
      <c r="G186" s="13" t="s">
        <v>15</v>
      </c>
      <c r="H186" s="13" t="s">
        <v>15</v>
      </c>
      <c r="I186" s="12">
        <f>H205</f>
        <v>72391444.459869996</v>
      </c>
    </row>
    <row r="187" spans="2:9" x14ac:dyDescent="0.2">
      <c r="B187" s="8" t="s">
        <v>18</v>
      </c>
      <c r="C187" s="9" t="s">
        <v>19</v>
      </c>
      <c r="D187" s="10" t="s">
        <v>12</v>
      </c>
      <c r="E187" s="13"/>
      <c r="F187" s="13"/>
      <c r="G187" s="13"/>
      <c r="H187" s="13"/>
      <c r="I187" s="14"/>
    </row>
    <row r="188" spans="2:9" x14ac:dyDescent="0.2">
      <c r="B188" s="8" t="s">
        <v>20</v>
      </c>
      <c r="C188" s="9" t="s">
        <v>21</v>
      </c>
      <c r="D188" s="10" t="s">
        <v>12</v>
      </c>
      <c r="E188" s="13"/>
      <c r="F188" s="15"/>
      <c r="G188" s="13"/>
      <c r="H188" s="13"/>
      <c r="I188" s="14"/>
    </row>
    <row r="189" spans="2:9" x14ac:dyDescent="0.2">
      <c r="B189" s="8" t="s">
        <v>22</v>
      </c>
      <c r="C189" s="9" t="s">
        <v>23</v>
      </c>
      <c r="D189" s="10" t="s">
        <v>12</v>
      </c>
      <c r="E189" s="11">
        <f>F189+G189+H189+I189</f>
        <v>99329555</v>
      </c>
      <c r="F189" s="15">
        <v>66162761</v>
      </c>
      <c r="G189" s="13">
        <v>14343516</v>
      </c>
      <c r="H189" s="13">
        <v>18616584</v>
      </c>
      <c r="I189" s="14">
        <v>206694</v>
      </c>
    </row>
    <row r="190" spans="2:9" x14ac:dyDescent="0.2">
      <c r="B190" s="8" t="s">
        <v>24</v>
      </c>
      <c r="C190" s="9" t="s">
        <v>25</v>
      </c>
      <c r="D190" s="10" t="s">
        <v>12</v>
      </c>
      <c r="E190" s="11">
        <f>E181-E193</f>
        <v>13487482</v>
      </c>
      <c r="F190" s="11">
        <f>F181-F192-F196-F198-F204</f>
        <v>0</v>
      </c>
      <c r="G190" s="11"/>
      <c r="H190" s="11">
        <f>H181*H191/100</f>
        <v>3601133.5401300001</v>
      </c>
      <c r="I190" s="12">
        <f>E190-H190</f>
        <v>9886348.4598699994</v>
      </c>
    </row>
    <row r="191" spans="2:9" x14ac:dyDescent="0.2">
      <c r="B191" s="8" t="s">
        <v>26</v>
      </c>
      <c r="C191" s="9" t="s">
        <v>27</v>
      </c>
      <c r="D191" s="10"/>
      <c r="E191" s="17">
        <f>E190/E181*100</f>
        <v>13.578518498346238</v>
      </c>
      <c r="F191" s="18"/>
      <c r="G191" s="18"/>
      <c r="H191" s="18">
        <v>3.633</v>
      </c>
      <c r="I191" s="19">
        <f>I190/I181*100</f>
        <v>13.61790903954771</v>
      </c>
    </row>
    <row r="192" spans="2:9" ht="25.5" x14ac:dyDescent="0.2">
      <c r="B192" s="8" t="s">
        <v>28</v>
      </c>
      <c r="C192" s="20" t="s">
        <v>29</v>
      </c>
      <c r="D192" s="10" t="s">
        <v>12</v>
      </c>
      <c r="E192" s="21">
        <f>F192+G192+H192+I192</f>
        <v>0</v>
      </c>
      <c r="F192" s="18">
        <v>0</v>
      </c>
      <c r="G192" s="18">
        <v>0</v>
      </c>
      <c r="H192" s="18">
        <v>0</v>
      </c>
      <c r="I192" s="19">
        <v>0</v>
      </c>
    </row>
    <row r="193" spans="2:9" x14ac:dyDescent="0.2">
      <c r="B193" s="8" t="s">
        <v>30</v>
      </c>
      <c r="C193" s="9" t="s">
        <v>31</v>
      </c>
      <c r="D193" s="10" t="s">
        <v>12</v>
      </c>
      <c r="E193" s="21">
        <f>I193+H193</f>
        <v>85842073</v>
      </c>
      <c r="F193" s="22"/>
      <c r="G193" s="50"/>
      <c r="H193" s="21">
        <f>H196+H198</f>
        <v>23130283</v>
      </c>
      <c r="I193" s="23">
        <f>I196</f>
        <v>62711790</v>
      </c>
    </row>
    <row r="194" spans="2:9" x14ac:dyDescent="0.2">
      <c r="B194" s="8" t="s">
        <v>32</v>
      </c>
      <c r="C194" s="9" t="s">
        <v>33</v>
      </c>
      <c r="D194" s="10" t="s">
        <v>12</v>
      </c>
      <c r="E194" s="21"/>
      <c r="F194" s="22"/>
      <c r="G194" s="50"/>
      <c r="H194" s="21"/>
      <c r="I194" s="23"/>
    </row>
    <row r="195" spans="2:9" x14ac:dyDescent="0.2">
      <c r="B195" s="8"/>
      <c r="C195" s="9" t="s">
        <v>34</v>
      </c>
      <c r="D195" s="10"/>
      <c r="E195" s="21"/>
      <c r="F195" s="22"/>
      <c r="G195" s="22"/>
      <c r="H195" s="21"/>
      <c r="I195" s="23"/>
    </row>
    <row r="196" spans="2:9" x14ac:dyDescent="0.2">
      <c r="B196" s="8"/>
      <c r="C196" s="9" t="s">
        <v>35</v>
      </c>
      <c r="D196" s="10" t="s">
        <v>12</v>
      </c>
      <c r="E196" s="21">
        <f>H196+I196</f>
        <v>84758415</v>
      </c>
      <c r="F196" s="22"/>
      <c r="G196" s="50"/>
      <c r="H196" s="21">
        <v>22046625</v>
      </c>
      <c r="I196" s="23">
        <v>62711790</v>
      </c>
    </row>
    <row r="197" spans="2:9" x14ac:dyDescent="0.2">
      <c r="B197" s="8"/>
      <c r="C197" s="9" t="s">
        <v>36</v>
      </c>
      <c r="D197" s="10" t="s">
        <v>12</v>
      </c>
      <c r="E197" s="21"/>
      <c r="F197" s="22"/>
      <c r="G197" s="22"/>
      <c r="H197" s="21"/>
      <c r="I197" s="23"/>
    </row>
    <row r="198" spans="2:9" ht="25.5" x14ac:dyDescent="0.2">
      <c r="B198" s="8" t="s">
        <v>37</v>
      </c>
      <c r="C198" s="20" t="s">
        <v>38</v>
      </c>
      <c r="D198" s="10" t="s">
        <v>12</v>
      </c>
      <c r="E198" s="21">
        <f>H198</f>
        <v>1083658</v>
      </c>
      <c r="F198" s="22"/>
      <c r="G198" s="22"/>
      <c r="H198" s="21">
        <v>1083658</v>
      </c>
      <c r="I198" s="23"/>
    </row>
    <row r="199" spans="2:9" x14ac:dyDescent="0.2">
      <c r="B199" s="8" t="s">
        <v>39</v>
      </c>
      <c r="C199" s="24" t="s">
        <v>40</v>
      </c>
      <c r="D199" s="10" t="s">
        <v>12</v>
      </c>
      <c r="E199" s="21"/>
      <c r="F199" s="25"/>
      <c r="G199" s="25"/>
      <c r="H199" s="25"/>
      <c r="I199" s="19"/>
    </row>
    <row r="200" spans="2:9" x14ac:dyDescent="0.2">
      <c r="B200" s="8" t="s">
        <v>41</v>
      </c>
      <c r="C200" s="9" t="s">
        <v>42</v>
      </c>
      <c r="D200" s="10" t="s">
        <v>12</v>
      </c>
      <c r="E200" s="21"/>
      <c r="F200" s="25"/>
      <c r="G200" s="25"/>
      <c r="H200" s="25"/>
      <c r="I200" s="19"/>
    </row>
    <row r="201" spans="2:9" x14ac:dyDescent="0.2">
      <c r="B201" s="8" t="s">
        <v>43</v>
      </c>
      <c r="C201" s="9" t="s">
        <v>44</v>
      </c>
      <c r="D201" s="10" t="s">
        <v>12</v>
      </c>
      <c r="E201" s="25" t="s">
        <v>15</v>
      </c>
      <c r="F201" s="25"/>
      <c r="G201" s="25"/>
      <c r="H201" s="25"/>
      <c r="I201" s="19" t="s">
        <v>15</v>
      </c>
    </row>
    <row r="202" spans="2:9" x14ac:dyDescent="0.2">
      <c r="B202" s="8"/>
      <c r="C202" s="9" t="s">
        <v>45</v>
      </c>
      <c r="D202" s="10"/>
      <c r="E202" s="25" t="s">
        <v>15</v>
      </c>
      <c r="F202" s="25" t="s">
        <v>15</v>
      </c>
      <c r="G202" s="25" t="s">
        <v>15</v>
      </c>
      <c r="H202" s="25" t="s">
        <v>15</v>
      </c>
      <c r="I202" s="19" t="s">
        <v>15</v>
      </c>
    </row>
    <row r="203" spans="2:9" x14ac:dyDescent="0.2">
      <c r="B203" s="8"/>
      <c r="C203" s="9" t="s">
        <v>17</v>
      </c>
      <c r="D203" s="10" t="s">
        <v>12</v>
      </c>
      <c r="E203" s="25" t="s">
        <v>15</v>
      </c>
      <c r="F203" s="25"/>
      <c r="G203" s="25" t="s">
        <v>15</v>
      </c>
      <c r="H203" s="25" t="s">
        <v>15</v>
      </c>
      <c r="I203" s="19" t="s">
        <v>15</v>
      </c>
    </row>
    <row r="204" spans="2:9" x14ac:dyDescent="0.2">
      <c r="B204" s="8"/>
      <c r="C204" s="9" t="s">
        <v>0</v>
      </c>
      <c r="D204" s="10" t="s">
        <v>12</v>
      </c>
      <c r="E204" s="25" t="s">
        <v>15</v>
      </c>
      <c r="F204" s="22">
        <f>F181</f>
        <v>66162761</v>
      </c>
      <c r="G204" s="22">
        <f>G181</f>
        <v>14343516</v>
      </c>
      <c r="H204" s="25" t="s">
        <v>15</v>
      </c>
      <c r="I204" s="19" t="s">
        <v>15</v>
      </c>
    </row>
    <row r="205" spans="2:9" x14ac:dyDescent="0.2">
      <c r="B205" s="8"/>
      <c r="C205" s="9" t="s">
        <v>1</v>
      </c>
      <c r="D205" s="10" t="s">
        <v>12</v>
      </c>
      <c r="E205" s="25" t="s">
        <v>15</v>
      </c>
      <c r="F205" s="25"/>
      <c r="G205" s="25"/>
      <c r="H205" s="22">
        <f>H181-H193-H190</f>
        <v>72391444.459869996</v>
      </c>
      <c r="I205" s="19" t="s">
        <v>15</v>
      </c>
    </row>
    <row r="206" spans="2:9" x14ac:dyDescent="0.2">
      <c r="B206" s="8" t="s">
        <v>46</v>
      </c>
      <c r="C206" s="20" t="s">
        <v>47</v>
      </c>
      <c r="D206" s="10" t="s">
        <v>12</v>
      </c>
      <c r="E206" s="21">
        <f>E181*E207/100</f>
        <v>12140058.212100001</v>
      </c>
      <c r="F206" s="25"/>
      <c r="G206" s="25"/>
      <c r="H206" s="21">
        <f>H181*H207/100</f>
        <v>3601133.5401300001</v>
      </c>
      <c r="I206" s="23">
        <f>E206-H206</f>
        <v>8538924.6719700005</v>
      </c>
    </row>
    <row r="207" spans="2:9" x14ac:dyDescent="0.2">
      <c r="B207" s="8" t="s">
        <v>48</v>
      </c>
      <c r="C207" s="20" t="s">
        <v>49</v>
      </c>
      <c r="D207" s="10"/>
      <c r="E207" s="26">
        <v>12.222</v>
      </c>
      <c r="F207" s="25"/>
      <c r="G207" s="25"/>
      <c r="H207" s="26">
        <v>3.633</v>
      </c>
      <c r="I207" s="27">
        <v>11.442</v>
      </c>
    </row>
    <row r="208" spans="2:9" x14ac:dyDescent="0.2">
      <c r="B208" s="8" t="s">
        <v>50</v>
      </c>
      <c r="C208" s="28" t="s">
        <v>51</v>
      </c>
      <c r="D208" s="10" t="s">
        <v>12</v>
      </c>
      <c r="E208" s="21">
        <f>E190-E206</f>
        <v>1347423.7878999989</v>
      </c>
      <c r="F208" s="25"/>
      <c r="G208" s="25"/>
      <c r="H208" s="21">
        <f>H190-H206</f>
        <v>0</v>
      </c>
      <c r="I208" s="23">
        <f>I190-I206</f>
        <v>1347423.7878999989</v>
      </c>
    </row>
    <row r="209" spans="2:9" ht="13.5" thickBot="1" x14ac:dyDescent="0.25">
      <c r="B209" s="29" t="s">
        <v>52</v>
      </c>
      <c r="C209" s="30" t="s">
        <v>49</v>
      </c>
      <c r="D209" s="31"/>
      <c r="E209" s="32">
        <f>E208/E181*100</f>
        <v>1.3565184983462364</v>
      </c>
      <c r="F209" s="32"/>
      <c r="G209" s="32"/>
      <c r="H209" s="32"/>
      <c r="I209" s="33">
        <f>E209</f>
        <v>1.3565184983462364</v>
      </c>
    </row>
    <row r="212" spans="2:9" ht="15.75" x14ac:dyDescent="0.25">
      <c r="B212" s="114" t="s">
        <v>3</v>
      </c>
      <c r="C212" s="114"/>
      <c r="D212" s="114"/>
      <c r="E212" s="114"/>
      <c r="F212" s="114"/>
      <c r="G212" s="114"/>
      <c r="H212" s="114"/>
      <c r="I212" s="114"/>
    </row>
    <row r="213" spans="2:9" ht="16.5" thickBot="1" x14ac:dyDescent="0.3">
      <c r="B213" s="115"/>
      <c r="C213" s="115"/>
      <c r="D213" s="115"/>
      <c r="E213" s="115"/>
      <c r="F213" s="115"/>
      <c r="G213" s="115"/>
      <c r="H213" s="116" t="s">
        <v>122</v>
      </c>
      <c r="I213" s="115"/>
    </row>
    <row r="214" spans="2:9" ht="31.5" x14ac:dyDescent="0.25">
      <c r="B214" s="1" t="s">
        <v>5</v>
      </c>
      <c r="C214" s="2" t="s">
        <v>2</v>
      </c>
      <c r="D214" s="3" t="s">
        <v>6</v>
      </c>
      <c r="E214" s="2" t="s">
        <v>7</v>
      </c>
      <c r="F214" s="2" t="s">
        <v>8</v>
      </c>
      <c r="G214" s="2" t="s">
        <v>9</v>
      </c>
      <c r="H214" s="2" t="s">
        <v>10</v>
      </c>
      <c r="I214" s="4" t="s">
        <v>1</v>
      </c>
    </row>
    <row r="215" spans="2:9" x14ac:dyDescent="0.2">
      <c r="B215" s="5">
        <v>1</v>
      </c>
      <c r="C215" s="6">
        <v>2</v>
      </c>
      <c r="D215" s="6">
        <v>3</v>
      </c>
      <c r="E215" s="6">
        <v>4</v>
      </c>
      <c r="F215" s="6">
        <v>5</v>
      </c>
      <c r="G215" s="6">
        <v>6</v>
      </c>
      <c r="H215" s="6">
        <v>7</v>
      </c>
      <c r="I215" s="7">
        <v>8</v>
      </c>
    </row>
    <row r="216" spans="2:9" x14ac:dyDescent="0.2">
      <c r="B216" s="117">
        <v>1</v>
      </c>
      <c r="C216" s="118" t="s">
        <v>11</v>
      </c>
      <c r="D216" s="119" t="s">
        <v>12</v>
      </c>
      <c r="E216" s="120">
        <f>E224</f>
        <v>95902767</v>
      </c>
      <c r="F216" s="120">
        <f>F224</f>
        <v>64522939</v>
      </c>
      <c r="G216" s="120">
        <f>G224</f>
        <v>13302212</v>
      </c>
      <c r="H216" s="120">
        <f>H217+H224</f>
        <v>95705200</v>
      </c>
      <c r="I216" s="121">
        <f>I221+I224</f>
        <v>71819315.928000003</v>
      </c>
    </row>
    <row r="217" spans="2:9" x14ac:dyDescent="0.2">
      <c r="B217" s="117" t="s">
        <v>13</v>
      </c>
      <c r="C217" s="118" t="s">
        <v>14</v>
      </c>
      <c r="D217" s="119" t="s">
        <v>12</v>
      </c>
      <c r="E217" s="122" t="s">
        <v>15</v>
      </c>
      <c r="F217" s="122" t="s">
        <v>15</v>
      </c>
      <c r="G217" s="122"/>
      <c r="H217" s="122">
        <f>H219+H220</f>
        <v>77825151</v>
      </c>
      <c r="I217" s="123"/>
    </row>
    <row r="218" spans="2:9" x14ac:dyDescent="0.2">
      <c r="B218" s="117"/>
      <c r="C218" s="118" t="s">
        <v>16</v>
      </c>
      <c r="D218" s="119"/>
      <c r="E218" s="122" t="s">
        <v>15</v>
      </c>
      <c r="F218" s="122" t="s">
        <v>15</v>
      </c>
      <c r="G218" s="122" t="s">
        <v>15</v>
      </c>
      <c r="H218" s="122" t="s">
        <v>15</v>
      </c>
      <c r="I218" s="123" t="s">
        <v>15</v>
      </c>
    </row>
    <row r="219" spans="2:9" x14ac:dyDescent="0.2">
      <c r="B219" s="117"/>
      <c r="C219" s="118" t="s">
        <v>8</v>
      </c>
      <c r="D219" s="119" t="s">
        <v>12</v>
      </c>
      <c r="E219" s="122" t="s">
        <v>15</v>
      </c>
      <c r="F219" s="122" t="s">
        <v>15</v>
      </c>
      <c r="G219" s="122"/>
      <c r="H219" s="120">
        <f>F239</f>
        <v>64522939</v>
      </c>
      <c r="I219" s="123"/>
    </row>
    <row r="220" spans="2:9" x14ac:dyDescent="0.2">
      <c r="B220" s="117"/>
      <c r="C220" s="118" t="s">
        <v>17</v>
      </c>
      <c r="D220" s="119" t="s">
        <v>12</v>
      </c>
      <c r="E220" s="122" t="s">
        <v>15</v>
      </c>
      <c r="F220" s="122" t="s">
        <v>15</v>
      </c>
      <c r="G220" s="122" t="s">
        <v>15</v>
      </c>
      <c r="H220" s="122">
        <f>G216</f>
        <v>13302212</v>
      </c>
      <c r="I220" s="123"/>
    </row>
    <row r="221" spans="2:9" x14ac:dyDescent="0.2">
      <c r="B221" s="117"/>
      <c r="C221" s="118" t="s">
        <v>0</v>
      </c>
      <c r="D221" s="119" t="s">
        <v>12</v>
      </c>
      <c r="E221" s="122" t="s">
        <v>15</v>
      </c>
      <c r="F221" s="122" t="s">
        <v>15</v>
      </c>
      <c r="G221" s="122" t="s">
        <v>15</v>
      </c>
      <c r="H221" s="122" t="s">
        <v>15</v>
      </c>
      <c r="I221" s="121">
        <f>H240</f>
        <v>71621748.928000003</v>
      </c>
    </row>
    <row r="222" spans="2:9" x14ac:dyDescent="0.2">
      <c r="B222" s="117" t="s">
        <v>18</v>
      </c>
      <c r="C222" s="118" t="s">
        <v>19</v>
      </c>
      <c r="D222" s="119" t="s">
        <v>12</v>
      </c>
      <c r="E222" s="122"/>
      <c r="F222" s="122"/>
      <c r="G222" s="122"/>
      <c r="H222" s="122"/>
      <c r="I222" s="123"/>
    </row>
    <row r="223" spans="2:9" x14ac:dyDescent="0.2">
      <c r="B223" s="117" t="s">
        <v>20</v>
      </c>
      <c r="C223" s="118" t="s">
        <v>21</v>
      </c>
      <c r="D223" s="119" t="s">
        <v>12</v>
      </c>
      <c r="E223" s="122"/>
      <c r="F223" s="124"/>
      <c r="G223" s="122"/>
      <c r="H223" s="122"/>
      <c r="I223" s="123"/>
    </row>
    <row r="224" spans="2:9" x14ac:dyDescent="0.2">
      <c r="B224" s="117" t="s">
        <v>22</v>
      </c>
      <c r="C224" s="118" t="s">
        <v>23</v>
      </c>
      <c r="D224" s="119" t="s">
        <v>12</v>
      </c>
      <c r="E224" s="120">
        <f>F224+G224+H224+I224</f>
        <v>95902767</v>
      </c>
      <c r="F224" s="124">
        <v>64522939</v>
      </c>
      <c r="G224" s="122">
        <v>13302212</v>
      </c>
      <c r="H224" s="122">
        <v>17880049</v>
      </c>
      <c r="I224" s="123">
        <v>197567</v>
      </c>
    </row>
    <row r="225" spans="2:9" x14ac:dyDescent="0.2">
      <c r="B225" s="117" t="s">
        <v>24</v>
      </c>
      <c r="C225" s="118" t="s">
        <v>25</v>
      </c>
      <c r="D225" s="119" t="s">
        <v>12</v>
      </c>
      <c r="E225" s="120">
        <f>E216-E228</f>
        <v>13153791</v>
      </c>
      <c r="F225" s="120">
        <f>F216-F227-F231-F233-F239</f>
        <v>0</v>
      </c>
      <c r="G225" s="120"/>
      <c r="H225" s="120">
        <f>H216*H226/100</f>
        <v>3479841.0719999997</v>
      </c>
      <c r="I225" s="121">
        <f>E225-H225</f>
        <v>9673949.9279999994</v>
      </c>
    </row>
    <row r="226" spans="2:9" x14ac:dyDescent="0.2">
      <c r="B226" s="117" t="s">
        <v>26</v>
      </c>
      <c r="C226" s="118" t="s">
        <v>27</v>
      </c>
      <c r="D226" s="119"/>
      <c r="E226" s="125">
        <f>E225/E216*100</f>
        <v>13.715757544305266</v>
      </c>
      <c r="F226" s="126"/>
      <c r="G226" s="126"/>
      <c r="H226" s="126">
        <v>3.6360000000000001</v>
      </c>
      <c r="I226" s="19">
        <f>I225/I216*100</f>
        <v>13.469844154041075</v>
      </c>
    </row>
    <row r="227" spans="2:9" ht="25.5" x14ac:dyDescent="0.2">
      <c r="B227" s="117" t="s">
        <v>28</v>
      </c>
      <c r="C227" s="127" t="s">
        <v>29</v>
      </c>
      <c r="D227" s="119" t="s">
        <v>12</v>
      </c>
      <c r="E227" s="128">
        <f>F227+G227+H227+I227</f>
        <v>0</v>
      </c>
      <c r="F227" s="126">
        <v>0</v>
      </c>
      <c r="G227" s="126">
        <v>0</v>
      </c>
      <c r="H227" s="126">
        <v>0</v>
      </c>
      <c r="I227" s="129">
        <v>0</v>
      </c>
    </row>
    <row r="228" spans="2:9" x14ac:dyDescent="0.2">
      <c r="B228" s="117" t="s">
        <v>30</v>
      </c>
      <c r="C228" s="118" t="s">
        <v>31</v>
      </c>
      <c r="D228" s="119" t="s">
        <v>12</v>
      </c>
      <c r="E228" s="128">
        <f>I228+H228</f>
        <v>82748976</v>
      </c>
      <c r="F228" s="130"/>
      <c r="G228" s="50"/>
      <c r="H228" s="128">
        <f>H231+H233</f>
        <v>20603610</v>
      </c>
      <c r="I228" s="131">
        <f>I231</f>
        <v>62145366</v>
      </c>
    </row>
    <row r="229" spans="2:9" x14ac:dyDescent="0.2">
      <c r="B229" s="117" t="s">
        <v>32</v>
      </c>
      <c r="C229" s="118" t="s">
        <v>33</v>
      </c>
      <c r="D229" s="119" t="s">
        <v>12</v>
      </c>
      <c r="E229" s="128"/>
      <c r="F229" s="130"/>
      <c r="G229" s="50"/>
      <c r="H229" s="128"/>
      <c r="I229" s="131"/>
    </row>
    <row r="230" spans="2:9" x14ac:dyDescent="0.2">
      <c r="B230" s="117"/>
      <c r="C230" s="118" t="s">
        <v>34</v>
      </c>
      <c r="D230" s="119"/>
      <c r="E230" s="128"/>
      <c r="F230" s="130"/>
      <c r="G230" s="130"/>
      <c r="H230" s="128"/>
      <c r="I230" s="131"/>
    </row>
    <row r="231" spans="2:9" x14ac:dyDescent="0.2">
      <c r="B231" s="117"/>
      <c r="C231" s="118" t="s">
        <v>35</v>
      </c>
      <c r="D231" s="119" t="s">
        <v>12</v>
      </c>
      <c r="E231" s="128">
        <f>H231+I231</f>
        <v>81057379</v>
      </c>
      <c r="F231" s="130"/>
      <c r="G231" s="50"/>
      <c r="H231" s="128">
        <v>18912013</v>
      </c>
      <c r="I231" s="131">
        <v>62145366</v>
      </c>
    </row>
    <row r="232" spans="2:9" x14ac:dyDescent="0.2">
      <c r="B232" s="117"/>
      <c r="C232" s="118" t="s">
        <v>36</v>
      </c>
      <c r="D232" s="119" t="s">
        <v>12</v>
      </c>
      <c r="E232" s="128"/>
      <c r="F232" s="130"/>
      <c r="G232" s="130"/>
      <c r="H232" s="128"/>
      <c r="I232" s="131"/>
    </row>
    <row r="233" spans="2:9" ht="25.5" x14ac:dyDescent="0.2">
      <c r="B233" s="117" t="s">
        <v>37</v>
      </c>
      <c r="C233" s="127" t="s">
        <v>38</v>
      </c>
      <c r="D233" s="119" t="s">
        <v>12</v>
      </c>
      <c r="E233" s="128">
        <f>H233</f>
        <v>1691597</v>
      </c>
      <c r="F233" s="130"/>
      <c r="G233" s="130"/>
      <c r="H233" s="128">
        <f>817679+873918</f>
        <v>1691597</v>
      </c>
      <c r="I233" s="131"/>
    </row>
    <row r="234" spans="2:9" x14ac:dyDescent="0.2">
      <c r="B234" s="117" t="s">
        <v>39</v>
      </c>
      <c r="C234" s="24" t="s">
        <v>40</v>
      </c>
      <c r="D234" s="119" t="s">
        <v>12</v>
      </c>
      <c r="E234" s="128"/>
      <c r="F234" s="132"/>
      <c r="G234" s="132"/>
      <c r="H234" s="132"/>
      <c r="I234" s="129"/>
    </row>
    <row r="235" spans="2:9" x14ac:dyDescent="0.2">
      <c r="B235" s="117" t="s">
        <v>41</v>
      </c>
      <c r="C235" s="118" t="s">
        <v>42</v>
      </c>
      <c r="D235" s="119" t="s">
        <v>12</v>
      </c>
      <c r="E235" s="128"/>
      <c r="F235" s="132"/>
      <c r="G235" s="132"/>
      <c r="H235" s="132"/>
      <c r="I235" s="129"/>
    </row>
    <row r="236" spans="2:9" x14ac:dyDescent="0.2">
      <c r="B236" s="117" t="s">
        <v>43</v>
      </c>
      <c r="C236" s="118" t="s">
        <v>44</v>
      </c>
      <c r="D236" s="119" t="s">
        <v>12</v>
      </c>
      <c r="E236" s="132" t="s">
        <v>15</v>
      </c>
      <c r="F236" s="132"/>
      <c r="G236" s="132"/>
      <c r="H236" s="132"/>
      <c r="I236" s="129" t="s">
        <v>15</v>
      </c>
    </row>
    <row r="237" spans="2:9" x14ac:dyDescent="0.2">
      <c r="B237" s="117"/>
      <c r="C237" s="118" t="s">
        <v>45</v>
      </c>
      <c r="D237" s="119"/>
      <c r="E237" s="132" t="s">
        <v>15</v>
      </c>
      <c r="F237" s="132" t="s">
        <v>15</v>
      </c>
      <c r="G237" s="132" t="s">
        <v>15</v>
      </c>
      <c r="H237" s="132" t="s">
        <v>15</v>
      </c>
      <c r="I237" s="129" t="s">
        <v>15</v>
      </c>
    </row>
    <row r="238" spans="2:9" x14ac:dyDescent="0.2">
      <c r="B238" s="117"/>
      <c r="C238" s="118" t="s">
        <v>17</v>
      </c>
      <c r="D238" s="119" t="s">
        <v>12</v>
      </c>
      <c r="E238" s="132" t="s">
        <v>15</v>
      </c>
      <c r="F238" s="132"/>
      <c r="G238" s="132" t="s">
        <v>15</v>
      </c>
      <c r="H238" s="132" t="s">
        <v>15</v>
      </c>
      <c r="I238" s="129" t="s">
        <v>15</v>
      </c>
    </row>
    <row r="239" spans="2:9" x14ac:dyDescent="0.2">
      <c r="B239" s="117"/>
      <c r="C239" s="118" t="s">
        <v>0</v>
      </c>
      <c r="D239" s="119" t="s">
        <v>12</v>
      </c>
      <c r="E239" s="132" t="s">
        <v>15</v>
      </c>
      <c r="F239" s="130">
        <f>F216</f>
        <v>64522939</v>
      </c>
      <c r="G239" s="130">
        <f>G216</f>
        <v>13302212</v>
      </c>
      <c r="H239" s="132" t="s">
        <v>15</v>
      </c>
      <c r="I239" s="129" t="s">
        <v>15</v>
      </c>
    </row>
    <row r="240" spans="2:9" x14ac:dyDescent="0.2">
      <c r="B240" s="117"/>
      <c r="C240" s="118" t="s">
        <v>1</v>
      </c>
      <c r="D240" s="119" t="s">
        <v>12</v>
      </c>
      <c r="E240" s="132" t="s">
        <v>15</v>
      </c>
      <c r="F240" s="132"/>
      <c r="G240" s="132"/>
      <c r="H240" s="130">
        <f>H216-H228-H225</f>
        <v>71621748.928000003</v>
      </c>
      <c r="I240" s="129" t="s">
        <v>15</v>
      </c>
    </row>
    <row r="241" spans="2:9" x14ac:dyDescent="0.2">
      <c r="B241" s="117" t="s">
        <v>46</v>
      </c>
      <c r="C241" s="127" t="s">
        <v>47</v>
      </c>
      <c r="D241" s="119" t="s">
        <v>12</v>
      </c>
      <c r="E241" s="128">
        <f>E216*E242/100</f>
        <v>12574770.809040001</v>
      </c>
      <c r="F241" s="132"/>
      <c r="G241" s="132"/>
      <c r="H241" s="128">
        <f>H216*H242/100</f>
        <v>3479841.0719999997</v>
      </c>
      <c r="I241" s="131">
        <f>E241-H241</f>
        <v>9094929.7370400019</v>
      </c>
    </row>
    <row r="242" spans="2:9" x14ac:dyDescent="0.2">
      <c r="B242" s="117" t="s">
        <v>48</v>
      </c>
      <c r="C242" s="127" t="s">
        <v>49</v>
      </c>
      <c r="D242" s="119"/>
      <c r="E242" s="133">
        <v>13.112</v>
      </c>
      <c r="F242" s="132"/>
      <c r="G242" s="132"/>
      <c r="H242" s="133">
        <v>3.6360000000000001</v>
      </c>
      <c r="I242" s="134">
        <v>12.76</v>
      </c>
    </row>
    <row r="243" spans="2:9" x14ac:dyDescent="0.2">
      <c r="B243" s="117" t="s">
        <v>50</v>
      </c>
      <c r="C243" s="135" t="s">
        <v>51</v>
      </c>
      <c r="D243" s="119" t="s">
        <v>12</v>
      </c>
      <c r="E243" s="128">
        <f>E225-E241</f>
        <v>579020.19095999934</v>
      </c>
      <c r="F243" s="132"/>
      <c r="G243" s="132"/>
      <c r="H243" s="128">
        <f>H225-H241</f>
        <v>0</v>
      </c>
      <c r="I243" s="131">
        <f>I225-I241</f>
        <v>579020.19095999748</v>
      </c>
    </row>
    <row r="244" spans="2:9" ht="13.5" thickBot="1" x14ac:dyDescent="0.25">
      <c r="B244" s="136" t="s">
        <v>52</v>
      </c>
      <c r="C244" s="137" t="s">
        <v>49</v>
      </c>
      <c r="D244" s="138"/>
      <c r="E244" s="139">
        <f>E243/E216*100</f>
        <v>0.60375754430526418</v>
      </c>
      <c r="F244" s="139"/>
      <c r="G244" s="139"/>
      <c r="H244" s="139"/>
      <c r="I244" s="140">
        <f>E244</f>
        <v>0.60375754430526418</v>
      </c>
    </row>
    <row r="245" spans="2:9" x14ac:dyDescent="0.2">
      <c r="B245" s="42"/>
      <c r="C245" s="43"/>
      <c r="D245" s="44"/>
      <c r="E245" s="45"/>
      <c r="F245" s="45"/>
      <c r="G245" s="45"/>
      <c r="H245" s="45"/>
      <c r="I245" s="45"/>
    </row>
    <row r="247" spans="2:9" ht="15.75" x14ac:dyDescent="0.25">
      <c r="B247" s="114" t="s">
        <v>3</v>
      </c>
      <c r="C247" s="114"/>
      <c r="D247" s="114"/>
      <c r="E247" s="114"/>
      <c r="F247" s="114"/>
      <c r="G247" s="114"/>
      <c r="H247" s="114"/>
      <c r="I247" s="114"/>
    </row>
    <row r="248" spans="2:9" ht="16.5" thickBot="1" x14ac:dyDescent="0.3">
      <c r="B248" s="115"/>
      <c r="C248" s="115"/>
      <c r="D248" s="115"/>
      <c r="E248" s="115"/>
      <c r="F248" s="115"/>
      <c r="G248" s="115"/>
      <c r="H248" s="116" t="s">
        <v>140</v>
      </c>
      <c r="I248" s="115"/>
    </row>
    <row r="249" spans="2:9" ht="31.5" x14ac:dyDescent="0.25">
      <c r="B249" s="1" t="s">
        <v>5</v>
      </c>
      <c r="C249" s="2" t="s">
        <v>2</v>
      </c>
      <c r="D249" s="3" t="s">
        <v>6</v>
      </c>
      <c r="E249" s="2" t="s">
        <v>7</v>
      </c>
      <c r="F249" s="2" t="s">
        <v>8</v>
      </c>
      <c r="G249" s="2" t="s">
        <v>9</v>
      </c>
      <c r="H249" s="2" t="s">
        <v>10</v>
      </c>
      <c r="I249" s="4" t="s">
        <v>1</v>
      </c>
    </row>
    <row r="250" spans="2:9" x14ac:dyDescent="0.2">
      <c r="B250" s="5">
        <v>1</v>
      </c>
      <c r="C250" s="6">
        <v>2</v>
      </c>
      <c r="D250" s="6">
        <v>3</v>
      </c>
      <c r="E250" s="6">
        <v>4</v>
      </c>
      <c r="F250" s="6">
        <v>5</v>
      </c>
      <c r="G250" s="6">
        <v>6</v>
      </c>
      <c r="H250" s="6">
        <v>7</v>
      </c>
      <c r="I250" s="7">
        <v>8</v>
      </c>
    </row>
    <row r="251" spans="2:9" x14ac:dyDescent="0.2">
      <c r="B251" s="117">
        <v>1</v>
      </c>
      <c r="C251" s="118" t="s">
        <v>11</v>
      </c>
      <c r="D251" s="119" t="s">
        <v>12</v>
      </c>
      <c r="E251" s="120">
        <f>E259</f>
        <v>97273431</v>
      </c>
      <c r="F251" s="120">
        <f>F259</f>
        <v>65088887</v>
      </c>
      <c r="G251" s="120">
        <f>G259</f>
        <v>13899792</v>
      </c>
      <c r="H251" s="120">
        <f>H252+H259</f>
        <v>97071666</v>
      </c>
      <c r="I251" s="121">
        <f>I256+I259</f>
        <v>74220286.224240005</v>
      </c>
    </row>
    <row r="252" spans="2:9" x14ac:dyDescent="0.2">
      <c r="B252" s="117" t="s">
        <v>13</v>
      </c>
      <c r="C252" s="118" t="s">
        <v>14</v>
      </c>
      <c r="D252" s="119" t="s">
        <v>12</v>
      </c>
      <c r="E252" s="122" t="s">
        <v>15</v>
      </c>
      <c r="F252" s="122" t="s">
        <v>15</v>
      </c>
      <c r="G252" s="122"/>
      <c r="H252" s="122">
        <f>H254+H255</f>
        <v>78988679</v>
      </c>
      <c r="I252" s="123"/>
    </row>
    <row r="253" spans="2:9" x14ac:dyDescent="0.2">
      <c r="B253" s="117"/>
      <c r="C253" s="118" t="s">
        <v>16</v>
      </c>
      <c r="D253" s="119"/>
      <c r="E253" s="122" t="s">
        <v>15</v>
      </c>
      <c r="F253" s="122" t="s">
        <v>15</v>
      </c>
      <c r="G253" s="122" t="s">
        <v>15</v>
      </c>
      <c r="H253" s="122" t="s">
        <v>15</v>
      </c>
      <c r="I253" s="123" t="s">
        <v>15</v>
      </c>
    </row>
    <row r="254" spans="2:9" x14ac:dyDescent="0.2">
      <c r="B254" s="117"/>
      <c r="C254" s="118" t="s">
        <v>8</v>
      </c>
      <c r="D254" s="119" t="s">
        <v>12</v>
      </c>
      <c r="E254" s="122" t="s">
        <v>15</v>
      </c>
      <c r="F254" s="122" t="s">
        <v>15</v>
      </c>
      <c r="G254" s="122"/>
      <c r="H254" s="120">
        <f>F274</f>
        <v>65088887</v>
      </c>
      <c r="I254" s="123"/>
    </row>
    <row r="255" spans="2:9" x14ac:dyDescent="0.2">
      <c r="B255" s="117"/>
      <c r="C255" s="118" t="s">
        <v>17</v>
      </c>
      <c r="D255" s="119" t="s">
        <v>12</v>
      </c>
      <c r="E255" s="122" t="s">
        <v>15</v>
      </c>
      <c r="F255" s="122" t="s">
        <v>15</v>
      </c>
      <c r="G255" s="122" t="s">
        <v>15</v>
      </c>
      <c r="H255" s="122">
        <f>G251</f>
        <v>13899792</v>
      </c>
      <c r="I255" s="123"/>
    </row>
    <row r="256" spans="2:9" x14ac:dyDescent="0.2">
      <c r="B256" s="117"/>
      <c r="C256" s="118" t="s">
        <v>0</v>
      </c>
      <c r="D256" s="119" t="s">
        <v>12</v>
      </c>
      <c r="E256" s="122" t="s">
        <v>15</v>
      </c>
      <c r="F256" s="122" t="s">
        <v>15</v>
      </c>
      <c r="G256" s="122" t="s">
        <v>15</v>
      </c>
      <c r="H256" s="122" t="s">
        <v>15</v>
      </c>
      <c r="I256" s="121">
        <f>H275</f>
        <v>74018521.224240005</v>
      </c>
    </row>
    <row r="257" spans="2:9" x14ac:dyDescent="0.2">
      <c r="B257" s="117" t="s">
        <v>18</v>
      </c>
      <c r="C257" s="118" t="s">
        <v>19</v>
      </c>
      <c r="D257" s="119" t="s">
        <v>12</v>
      </c>
      <c r="E257" s="122"/>
      <c r="F257" s="122"/>
      <c r="G257" s="122"/>
      <c r="H257" s="122"/>
      <c r="I257" s="123"/>
    </row>
    <row r="258" spans="2:9" x14ac:dyDescent="0.2">
      <c r="B258" s="117" t="s">
        <v>20</v>
      </c>
      <c r="C258" s="118" t="s">
        <v>21</v>
      </c>
      <c r="D258" s="119" t="s">
        <v>12</v>
      </c>
      <c r="E258" s="122"/>
      <c r="F258" s="124"/>
      <c r="G258" s="122"/>
      <c r="H258" s="122"/>
      <c r="I258" s="123"/>
    </row>
    <row r="259" spans="2:9" x14ac:dyDescent="0.2">
      <c r="B259" s="117" t="s">
        <v>22</v>
      </c>
      <c r="C259" s="118" t="s">
        <v>23</v>
      </c>
      <c r="D259" s="119" t="s">
        <v>12</v>
      </c>
      <c r="E259" s="120">
        <f>F259+G259+H259+I259</f>
        <v>97273431</v>
      </c>
      <c r="F259" s="124">
        <v>65088887</v>
      </c>
      <c r="G259" s="122">
        <v>13899792</v>
      </c>
      <c r="H259" s="122">
        <v>18082987</v>
      </c>
      <c r="I259" s="123">
        <v>201765</v>
      </c>
    </row>
    <row r="260" spans="2:9" x14ac:dyDescent="0.2">
      <c r="B260" s="117" t="s">
        <v>24</v>
      </c>
      <c r="C260" s="118" t="s">
        <v>25</v>
      </c>
      <c r="D260" s="119" t="s">
        <v>12</v>
      </c>
      <c r="E260" s="120">
        <f>E251-E263</f>
        <v>13903625</v>
      </c>
      <c r="F260" s="120">
        <f>F251-F262-F266-F268-F274</f>
        <v>0</v>
      </c>
      <c r="G260" s="120"/>
      <c r="H260" s="120">
        <f>H251*H261/100</f>
        <v>3529525.7757600006</v>
      </c>
      <c r="I260" s="121">
        <f>E260-H260</f>
        <v>10374099.224239999</v>
      </c>
    </row>
    <row r="261" spans="2:9" x14ac:dyDescent="0.2">
      <c r="B261" s="117" t="s">
        <v>26</v>
      </c>
      <c r="C261" s="118" t="s">
        <v>27</v>
      </c>
      <c r="D261" s="119"/>
      <c r="E261" s="125">
        <f>E260/E251*100</f>
        <v>14.293342855357904</v>
      </c>
      <c r="F261" s="126"/>
      <c r="G261" s="126"/>
      <c r="H261" s="126">
        <v>3.6360000000000001</v>
      </c>
      <c r="I261" s="19">
        <f>I260/I251*100</f>
        <v>13.977444378073372</v>
      </c>
    </row>
    <row r="262" spans="2:9" ht="25.5" x14ac:dyDescent="0.2">
      <c r="B262" s="117" t="s">
        <v>28</v>
      </c>
      <c r="C262" s="127" t="s">
        <v>29</v>
      </c>
      <c r="D262" s="119" t="s">
        <v>12</v>
      </c>
      <c r="E262" s="128">
        <f>F262+G262+H262+I262</f>
        <v>0</v>
      </c>
      <c r="F262" s="126">
        <v>0</v>
      </c>
      <c r="G262" s="126">
        <v>0</v>
      </c>
      <c r="H262" s="126">
        <v>0</v>
      </c>
      <c r="I262" s="129">
        <v>0</v>
      </c>
    </row>
    <row r="263" spans="2:9" x14ac:dyDescent="0.2">
      <c r="B263" s="117" t="s">
        <v>30</v>
      </c>
      <c r="C263" s="118" t="s">
        <v>31</v>
      </c>
      <c r="D263" s="119" t="s">
        <v>12</v>
      </c>
      <c r="E263" s="128">
        <f>I263+H263</f>
        <v>83369806</v>
      </c>
      <c r="F263" s="130"/>
      <c r="G263" s="50"/>
      <c r="H263" s="128">
        <f>H266+H268</f>
        <v>19523619</v>
      </c>
      <c r="I263" s="131">
        <f>I266</f>
        <v>63846187</v>
      </c>
    </row>
    <row r="264" spans="2:9" x14ac:dyDescent="0.2">
      <c r="B264" s="117" t="s">
        <v>32</v>
      </c>
      <c r="C264" s="118" t="s">
        <v>33</v>
      </c>
      <c r="D264" s="119" t="s">
        <v>12</v>
      </c>
      <c r="E264" s="128"/>
      <c r="F264" s="130"/>
      <c r="G264" s="50"/>
      <c r="H264" s="128"/>
      <c r="I264" s="131"/>
    </row>
    <row r="265" spans="2:9" x14ac:dyDescent="0.2">
      <c r="B265" s="117"/>
      <c r="C265" s="118" t="s">
        <v>34</v>
      </c>
      <c r="D265" s="119"/>
      <c r="E265" s="128"/>
      <c r="F265" s="130"/>
      <c r="G265" s="130"/>
      <c r="H265" s="128"/>
      <c r="I265" s="131"/>
    </row>
    <row r="266" spans="2:9" x14ac:dyDescent="0.2">
      <c r="B266" s="117"/>
      <c r="C266" s="118" t="s">
        <v>35</v>
      </c>
      <c r="D266" s="119" t="s">
        <v>12</v>
      </c>
      <c r="E266" s="128">
        <f>H266+I266</f>
        <v>81610791</v>
      </c>
      <c r="F266" s="130"/>
      <c r="G266" s="50"/>
      <c r="H266" s="128">
        <v>17764604</v>
      </c>
      <c r="I266" s="131">
        <v>63846187</v>
      </c>
    </row>
    <row r="267" spans="2:9" x14ac:dyDescent="0.2">
      <c r="B267" s="117"/>
      <c r="C267" s="118" t="s">
        <v>36</v>
      </c>
      <c r="D267" s="119" t="s">
        <v>12</v>
      </c>
      <c r="E267" s="128"/>
      <c r="F267" s="130"/>
      <c r="G267" s="130"/>
      <c r="H267" s="128"/>
      <c r="I267" s="131"/>
    </row>
    <row r="268" spans="2:9" ht="25.5" x14ac:dyDescent="0.2">
      <c r="B268" s="117" t="s">
        <v>37</v>
      </c>
      <c r="C268" s="127" t="s">
        <v>38</v>
      </c>
      <c r="D268" s="119" t="s">
        <v>12</v>
      </c>
      <c r="E268" s="128">
        <f>H268</f>
        <v>1759015</v>
      </c>
      <c r="F268" s="130"/>
      <c r="G268" s="130"/>
      <c r="H268" s="128">
        <v>1759015</v>
      </c>
      <c r="I268" s="131"/>
    </row>
    <row r="269" spans="2:9" x14ac:dyDescent="0.2">
      <c r="B269" s="117" t="s">
        <v>39</v>
      </c>
      <c r="C269" s="24" t="s">
        <v>40</v>
      </c>
      <c r="D269" s="119" t="s">
        <v>12</v>
      </c>
      <c r="E269" s="128"/>
      <c r="F269" s="132"/>
      <c r="G269" s="132"/>
      <c r="H269" s="132"/>
      <c r="I269" s="129"/>
    </row>
    <row r="270" spans="2:9" x14ac:dyDescent="0.2">
      <c r="B270" s="117" t="s">
        <v>41</v>
      </c>
      <c r="C270" s="118" t="s">
        <v>42</v>
      </c>
      <c r="D270" s="119" t="s">
        <v>12</v>
      </c>
      <c r="E270" s="128"/>
      <c r="F270" s="132"/>
      <c r="G270" s="132"/>
      <c r="H270" s="132"/>
      <c r="I270" s="129"/>
    </row>
    <row r="271" spans="2:9" x14ac:dyDescent="0.2">
      <c r="B271" s="117" t="s">
        <v>43</v>
      </c>
      <c r="C271" s="118" t="s">
        <v>44</v>
      </c>
      <c r="D271" s="119" t="s">
        <v>12</v>
      </c>
      <c r="E271" s="132" t="s">
        <v>15</v>
      </c>
      <c r="F271" s="132"/>
      <c r="G271" s="132"/>
      <c r="H271" s="132"/>
      <c r="I271" s="129" t="s">
        <v>15</v>
      </c>
    </row>
    <row r="272" spans="2:9" x14ac:dyDescent="0.2">
      <c r="B272" s="117"/>
      <c r="C272" s="118" t="s">
        <v>45</v>
      </c>
      <c r="D272" s="119"/>
      <c r="E272" s="132" t="s">
        <v>15</v>
      </c>
      <c r="F272" s="132" t="s">
        <v>15</v>
      </c>
      <c r="G272" s="132" t="s">
        <v>15</v>
      </c>
      <c r="H272" s="132" t="s">
        <v>15</v>
      </c>
      <c r="I272" s="129" t="s">
        <v>15</v>
      </c>
    </row>
    <row r="273" spans="2:9" x14ac:dyDescent="0.2">
      <c r="B273" s="117"/>
      <c r="C273" s="118" t="s">
        <v>17</v>
      </c>
      <c r="D273" s="119" t="s">
        <v>12</v>
      </c>
      <c r="E273" s="132" t="s">
        <v>15</v>
      </c>
      <c r="F273" s="132"/>
      <c r="G273" s="132" t="s">
        <v>15</v>
      </c>
      <c r="H273" s="132" t="s">
        <v>15</v>
      </c>
      <c r="I273" s="129" t="s">
        <v>15</v>
      </c>
    </row>
    <row r="274" spans="2:9" x14ac:dyDescent="0.2">
      <c r="B274" s="117"/>
      <c r="C274" s="118" t="s">
        <v>0</v>
      </c>
      <c r="D274" s="119" t="s">
        <v>12</v>
      </c>
      <c r="E274" s="132" t="s">
        <v>15</v>
      </c>
      <c r="F274" s="130">
        <f>F251</f>
        <v>65088887</v>
      </c>
      <c r="G274" s="130">
        <f>G251</f>
        <v>13899792</v>
      </c>
      <c r="H274" s="132" t="s">
        <v>15</v>
      </c>
      <c r="I274" s="129" t="s">
        <v>15</v>
      </c>
    </row>
    <row r="275" spans="2:9" x14ac:dyDescent="0.2">
      <c r="B275" s="117"/>
      <c r="C275" s="118" t="s">
        <v>1</v>
      </c>
      <c r="D275" s="119" t="s">
        <v>12</v>
      </c>
      <c r="E275" s="132" t="s">
        <v>15</v>
      </c>
      <c r="F275" s="132"/>
      <c r="G275" s="132"/>
      <c r="H275" s="130">
        <f>H251-H263-H260</f>
        <v>74018521.224240005</v>
      </c>
      <c r="I275" s="129" t="s">
        <v>15</v>
      </c>
    </row>
    <row r="276" spans="2:9" x14ac:dyDescent="0.2">
      <c r="B276" s="117" t="s">
        <v>46</v>
      </c>
      <c r="C276" s="127" t="s">
        <v>47</v>
      </c>
      <c r="D276" s="119" t="s">
        <v>12</v>
      </c>
      <c r="E276" s="128">
        <f>E251*E277/100</f>
        <v>12754492.272720002</v>
      </c>
      <c r="F276" s="132"/>
      <c r="G276" s="132"/>
      <c r="H276" s="128">
        <f>H251*H277/100</f>
        <v>3529525.7757600006</v>
      </c>
      <c r="I276" s="131">
        <f>E276-H276</f>
        <v>9224966.4969600011</v>
      </c>
    </row>
    <row r="277" spans="2:9" x14ac:dyDescent="0.2">
      <c r="B277" s="117" t="s">
        <v>48</v>
      </c>
      <c r="C277" s="127" t="s">
        <v>49</v>
      </c>
      <c r="D277" s="119"/>
      <c r="E277" s="133">
        <v>13.112</v>
      </c>
      <c r="F277" s="132"/>
      <c r="G277" s="132"/>
      <c r="H277" s="133">
        <v>3.6360000000000001</v>
      </c>
      <c r="I277" s="134">
        <v>12.76</v>
      </c>
    </row>
    <row r="278" spans="2:9" x14ac:dyDescent="0.2">
      <c r="B278" s="117" t="s">
        <v>50</v>
      </c>
      <c r="C278" s="135" t="s">
        <v>51</v>
      </c>
      <c r="D278" s="119" t="s">
        <v>12</v>
      </c>
      <c r="E278" s="128">
        <f>E260-E276</f>
        <v>1149132.7272799984</v>
      </c>
      <c r="F278" s="132"/>
      <c r="G278" s="132"/>
      <c r="H278" s="128">
        <f>H260-H276</f>
        <v>0</v>
      </c>
      <c r="I278" s="131">
        <f>I260-I276</f>
        <v>1149132.7272799984</v>
      </c>
    </row>
    <row r="279" spans="2:9" ht="13.5" thickBot="1" x14ac:dyDescent="0.25">
      <c r="B279" s="136" t="s">
        <v>52</v>
      </c>
      <c r="C279" s="137" t="s">
        <v>49</v>
      </c>
      <c r="D279" s="138"/>
      <c r="E279" s="139">
        <f>E278/E251*100</f>
        <v>1.1813428553579017</v>
      </c>
      <c r="F279" s="139"/>
      <c r="G279" s="139"/>
      <c r="H279" s="139"/>
      <c r="I279" s="140">
        <f>E279</f>
        <v>1.1813428553579017</v>
      </c>
    </row>
    <row r="282" spans="2:9" ht="15.75" x14ac:dyDescent="0.25">
      <c r="B282" s="114" t="s">
        <v>3</v>
      </c>
      <c r="C282" s="114"/>
      <c r="D282" s="114"/>
      <c r="E282" s="114"/>
      <c r="F282" s="114"/>
      <c r="G282" s="114"/>
      <c r="H282" s="114"/>
      <c r="I282" s="114"/>
    </row>
    <row r="283" spans="2:9" ht="16.5" thickBot="1" x14ac:dyDescent="0.3">
      <c r="B283" s="115"/>
      <c r="C283" s="115"/>
      <c r="D283" s="115"/>
      <c r="E283" s="115"/>
      <c r="F283" s="115"/>
      <c r="G283" s="115"/>
      <c r="H283" s="116" t="s">
        <v>144</v>
      </c>
      <c r="I283" s="115"/>
    </row>
    <row r="284" spans="2:9" ht="31.5" x14ac:dyDescent="0.25">
      <c r="B284" s="1" t="s">
        <v>5</v>
      </c>
      <c r="C284" s="2" t="s">
        <v>2</v>
      </c>
      <c r="D284" s="3" t="s">
        <v>6</v>
      </c>
      <c r="E284" s="2" t="s">
        <v>7</v>
      </c>
      <c r="F284" s="2" t="s">
        <v>8</v>
      </c>
      <c r="G284" s="2" t="s">
        <v>9</v>
      </c>
      <c r="H284" s="2" t="s">
        <v>10</v>
      </c>
      <c r="I284" s="4" t="s">
        <v>1</v>
      </c>
    </row>
    <row r="285" spans="2:9" x14ac:dyDescent="0.2">
      <c r="B285" s="5">
        <v>1</v>
      </c>
      <c r="C285" s="6">
        <v>2</v>
      </c>
      <c r="D285" s="6">
        <v>3</v>
      </c>
      <c r="E285" s="6">
        <v>4</v>
      </c>
      <c r="F285" s="6">
        <v>5</v>
      </c>
      <c r="G285" s="6">
        <v>6</v>
      </c>
      <c r="H285" s="6">
        <v>7</v>
      </c>
      <c r="I285" s="7">
        <v>8</v>
      </c>
    </row>
    <row r="286" spans="2:9" x14ac:dyDescent="0.2">
      <c r="B286" s="117">
        <v>1</v>
      </c>
      <c r="C286" s="118" t="s">
        <v>11</v>
      </c>
      <c r="D286" s="119" t="s">
        <v>12</v>
      </c>
      <c r="E286" s="120">
        <f>E294</f>
        <v>98394021</v>
      </c>
      <c r="F286" s="120">
        <f>F294</f>
        <v>65635004</v>
      </c>
      <c r="G286" s="120">
        <f>G294</f>
        <v>13890576</v>
      </c>
      <c r="H286" s="120">
        <f>H287+H294</f>
        <v>98187886</v>
      </c>
      <c r="I286" s="121">
        <f>I291+I294</f>
        <v>76296660.370079994</v>
      </c>
    </row>
    <row r="287" spans="2:9" x14ac:dyDescent="0.2">
      <c r="B287" s="117" t="s">
        <v>13</v>
      </c>
      <c r="C287" s="118" t="s">
        <v>14</v>
      </c>
      <c r="D287" s="119" t="s">
        <v>12</v>
      </c>
      <c r="E287" s="122" t="s">
        <v>15</v>
      </c>
      <c r="F287" s="122" t="s">
        <v>15</v>
      </c>
      <c r="G287" s="122"/>
      <c r="H287" s="122">
        <f>H289+H290</f>
        <v>79525580</v>
      </c>
      <c r="I287" s="123"/>
    </row>
    <row r="288" spans="2:9" x14ac:dyDescent="0.2">
      <c r="B288" s="117"/>
      <c r="C288" s="118" t="s">
        <v>16</v>
      </c>
      <c r="D288" s="119"/>
      <c r="E288" s="122" t="s">
        <v>15</v>
      </c>
      <c r="F288" s="122" t="s">
        <v>15</v>
      </c>
      <c r="G288" s="122" t="s">
        <v>15</v>
      </c>
      <c r="H288" s="122" t="s">
        <v>15</v>
      </c>
      <c r="I288" s="123" t="s">
        <v>15</v>
      </c>
    </row>
    <row r="289" spans="2:9" x14ac:dyDescent="0.2">
      <c r="B289" s="117"/>
      <c r="C289" s="118" t="s">
        <v>8</v>
      </c>
      <c r="D289" s="119" t="s">
        <v>12</v>
      </c>
      <c r="E289" s="122" t="s">
        <v>15</v>
      </c>
      <c r="F289" s="122" t="s">
        <v>15</v>
      </c>
      <c r="G289" s="122"/>
      <c r="H289" s="120">
        <f>F309</f>
        <v>65635004</v>
      </c>
      <c r="I289" s="123"/>
    </row>
    <row r="290" spans="2:9" x14ac:dyDescent="0.2">
      <c r="B290" s="117"/>
      <c r="C290" s="118" t="s">
        <v>17</v>
      </c>
      <c r="D290" s="119" t="s">
        <v>12</v>
      </c>
      <c r="E290" s="122" t="s">
        <v>15</v>
      </c>
      <c r="F290" s="122" t="s">
        <v>15</v>
      </c>
      <c r="G290" s="122" t="s">
        <v>15</v>
      </c>
      <c r="H290" s="122">
        <f>G286</f>
        <v>13890576</v>
      </c>
      <c r="I290" s="123"/>
    </row>
    <row r="291" spans="2:9" x14ac:dyDescent="0.2">
      <c r="B291" s="117"/>
      <c r="C291" s="118" t="s">
        <v>0</v>
      </c>
      <c r="D291" s="119" t="s">
        <v>12</v>
      </c>
      <c r="E291" s="122" t="s">
        <v>15</v>
      </c>
      <c r="F291" s="122" t="s">
        <v>15</v>
      </c>
      <c r="G291" s="122" t="s">
        <v>15</v>
      </c>
      <c r="H291" s="122" t="s">
        <v>15</v>
      </c>
      <c r="I291" s="121">
        <f>H310</f>
        <v>76090525.370079994</v>
      </c>
    </row>
    <row r="292" spans="2:9" x14ac:dyDescent="0.2">
      <c r="B292" s="117" t="s">
        <v>18</v>
      </c>
      <c r="C292" s="118" t="s">
        <v>19</v>
      </c>
      <c r="D292" s="119" t="s">
        <v>12</v>
      </c>
      <c r="E292" s="122"/>
      <c r="F292" s="122"/>
      <c r="G292" s="122"/>
      <c r="H292" s="122"/>
      <c r="I292" s="123"/>
    </row>
    <row r="293" spans="2:9" x14ac:dyDescent="0.2">
      <c r="B293" s="117" t="s">
        <v>20</v>
      </c>
      <c r="C293" s="118" t="s">
        <v>21</v>
      </c>
      <c r="D293" s="119" t="s">
        <v>12</v>
      </c>
      <c r="E293" s="122"/>
      <c r="F293" s="124"/>
      <c r="G293" s="122"/>
      <c r="H293" s="122"/>
      <c r="I293" s="123"/>
    </row>
    <row r="294" spans="2:9" x14ac:dyDescent="0.2">
      <c r="B294" s="117" t="s">
        <v>22</v>
      </c>
      <c r="C294" s="118" t="s">
        <v>23</v>
      </c>
      <c r="D294" s="119" t="s">
        <v>12</v>
      </c>
      <c r="E294" s="120">
        <f>F294+G294+H294+I294</f>
        <v>98394021</v>
      </c>
      <c r="F294" s="124">
        <v>65635004</v>
      </c>
      <c r="G294" s="122">
        <v>13890576</v>
      </c>
      <c r="H294" s="122">
        <v>18662306</v>
      </c>
      <c r="I294" s="123">
        <v>206135</v>
      </c>
    </row>
    <row r="295" spans="2:9" x14ac:dyDescent="0.2">
      <c r="B295" s="117" t="s">
        <v>24</v>
      </c>
      <c r="C295" s="118" t="s">
        <v>25</v>
      </c>
      <c r="D295" s="119" t="s">
        <v>12</v>
      </c>
      <c r="E295" s="120">
        <f>E286-E298</f>
        <v>13326274</v>
      </c>
      <c r="F295" s="120">
        <f>F286-F297-F301-F303-F309</f>
        <v>0</v>
      </c>
      <c r="G295" s="120"/>
      <c r="H295" s="120">
        <f>H286*H296/100</f>
        <v>3212707.6299199997</v>
      </c>
      <c r="I295" s="121">
        <f>E295-H295</f>
        <v>10113566.37008</v>
      </c>
    </row>
    <row r="296" spans="2:9" x14ac:dyDescent="0.2">
      <c r="B296" s="117" t="s">
        <v>26</v>
      </c>
      <c r="C296" s="118" t="s">
        <v>27</v>
      </c>
      <c r="D296" s="119"/>
      <c r="E296" s="125">
        <f>E295/E286*100</f>
        <v>13.543784332180103</v>
      </c>
      <c r="F296" s="126"/>
      <c r="G296" s="126"/>
      <c r="H296" s="126">
        <v>3.2719999999999998</v>
      </c>
      <c r="I296" s="19">
        <f>I295/I286*100</f>
        <v>13.255581988810183</v>
      </c>
    </row>
    <row r="297" spans="2:9" ht="25.5" x14ac:dyDescent="0.2">
      <c r="B297" s="117" t="s">
        <v>28</v>
      </c>
      <c r="C297" s="127" t="s">
        <v>29</v>
      </c>
      <c r="D297" s="119" t="s">
        <v>12</v>
      </c>
      <c r="E297" s="128">
        <f>F297+G297+H297+I297</f>
        <v>0</v>
      </c>
      <c r="F297" s="126">
        <v>0</v>
      </c>
      <c r="G297" s="126">
        <v>0</v>
      </c>
      <c r="H297" s="126">
        <v>0</v>
      </c>
      <c r="I297" s="129">
        <v>0</v>
      </c>
    </row>
    <row r="298" spans="2:9" x14ac:dyDescent="0.2">
      <c r="B298" s="117" t="s">
        <v>30</v>
      </c>
      <c r="C298" s="118" t="s">
        <v>31</v>
      </c>
      <c r="D298" s="119" t="s">
        <v>12</v>
      </c>
      <c r="E298" s="128">
        <f>I298+H298</f>
        <v>85067747</v>
      </c>
      <c r="F298" s="130"/>
      <c r="G298" s="50"/>
      <c r="H298" s="128">
        <f>H301+H303</f>
        <v>18884653</v>
      </c>
      <c r="I298" s="131">
        <f>I301</f>
        <v>66183094</v>
      </c>
    </row>
    <row r="299" spans="2:9" x14ac:dyDescent="0.2">
      <c r="B299" s="117" t="s">
        <v>32</v>
      </c>
      <c r="C299" s="118" t="s">
        <v>33</v>
      </c>
      <c r="D299" s="119" t="s">
        <v>12</v>
      </c>
      <c r="E299" s="128"/>
      <c r="F299" s="130"/>
      <c r="G299" s="50"/>
      <c r="H299" s="128"/>
      <c r="I299" s="131"/>
    </row>
    <row r="300" spans="2:9" x14ac:dyDescent="0.2">
      <c r="B300" s="117"/>
      <c r="C300" s="118" t="s">
        <v>34</v>
      </c>
      <c r="D300" s="119"/>
      <c r="E300" s="128"/>
      <c r="F300" s="130"/>
      <c r="G300" s="130"/>
      <c r="H300" s="128"/>
      <c r="I300" s="131"/>
    </row>
    <row r="301" spans="2:9" x14ac:dyDescent="0.2">
      <c r="B301" s="117"/>
      <c r="C301" s="118" t="s">
        <v>35</v>
      </c>
      <c r="D301" s="119" t="s">
        <v>12</v>
      </c>
      <c r="E301" s="128">
        <f>H301+I301</f>
        <v>83415238</v>
      </c>
      <c r="F301" s="130"/>
      <c r="G301" s="50"/>
      <c r="H301" s="128">
        <v>17232144</v>
      </c>
      <c r="I301" s="131">
        <v>66183094</v>
      </c>
    </row>
    <row r="302" spans="2:9" x14ac:dyDescent="0.2">
      <c r="B302" s="117"/>
      <c r="C302" s="118" t="s">
        <v>36</v>
      </c>
      <c r="D302" s="119" t="s">
        <v>12</v>
      </c>
      <c r="E302" s="128"/>
      <c r="F302" s="130"/>
      <c r="G302" s="130"/>
      <c r="H302" s="128"/>
      <c r="I302" s="131"/>
    </row>
    <row r="303" spans="2:9" ht="25.5" x14ac:dyDescent="0.2">
      <c r="B303" s="117" t="s">
        <v>37</v>
      </c>
      <c r="C303" s="127" t="s">
        <v>38</v>
      </c>
      <c r="D303" s="119" t="s">
        <v>12</v>
      </c>
      <c r="E303" s="128">
        <f>H303</f>
        <v>1652509</v>
      </c>
      <c r="F303" s="130"/>
      <c r="G303" s="130"/>
      <c r="H303" s="128">
        <v>1652509</v>
      </c>
      <c r="I303" s="131"/>
    </row>
    <row r="304" spans="2:9" x14ac:dyDescent="0.2">
      <c r="B304" s="117" t="s">
        <v>39</v>
      </c>
      <c r="C304" s="24" t="s">
        <v>40</v>
      </c>
      <c r="D304" s="119" t="s">
        <v>12</v>
      </c>
      <c r="E304" s="128"/>
      <c r="F304" s="132"/>
      <c r="G304" s="132"/>
      <c r="H304" s="132"/>
      <c r="I304" s="129"/>
    </row>
    <row r="305" spans="2:9" x14ac:dyDescent="0.2">
      <c r="B305" s="117" t="s">
        <v>41</v>
      </c>
      <c r="C305" s="118" t="s">
        <v>42</v>
      </c>
      <c r="D305" s="119" t="s">
        <v>12</v>
      </c>
      <c r="E305" s="128"/>
      <c r="F305" s="132"/>
      <c r="G305" s="132"/>
      <c r="H305" s="132"/>
      <c r="I305" s="129"/>
    </row>
    <row r="306" spans="2:9" x14ac:dyDescent="0.2">
      <c r="B306" s="117" t="s">
        <v>43</v>
      </c>
      <c r="C306" s="118" t="s">
        <v>44</v>
      </c>
      <c r="D306" s="119" t="s">
        <v>12</v>
      </c>
      <c r="E306" s="132" t="s">
        <v>15</v>
      </c>
      <c r="F306" s="132"/>
      <c r="G306" s="132"/>
      <c r="H306" s="132"/>
      <c r="I306" s="129" t="s">
        <v>15</v>
      </c>
    </row>
    <row r="307" spans="2:9" x14ac:dyDescent="0.2">
      <c r="B307" s="117"/>
      <c r="C307" s="118" t="s">
        <v>45</v>
      </c>
      <c r="D307" s="119"/>
      <c r="E307" s="132" t="s">
        <v>15</v>
      </c>
      <c r="F307" s="132" t="s">
        <v>15</v>
      </c>
      <c r="G307" s="132" t="s">
        <v>15</v>
      </c>
      <c r="H307" s="132" t="s">
        <v>15</v>
      </c>
      <c r="I307" s="129" t="s">
        <v>15</v>
      </c>
    </row>
    <row r="308" spans="2:9" x14ac:dyDescent="0.2">
      <c r="B308" s="117"/>
      <c r="C308" s="118" t="s">
        <v>17</v>
      </c>
      <c r="D308" s="119" t="s">
        <v>12</v>
      </c>
      <c r="E308" s="132" t="s">
        <v>15</v>
      </c>
      <c r="F308" s="132"/>
      <c r="G308" s="132" t="s">
        <v>15</v>
      </c>
      <c r="H308" s="132" t="s">
        <v>15</v>
      </c>
      <c r="I308" s="129" t="s">
        <v>15</v>
      </c>
    </row>
    <row r="309" spans="2:9" x14ac:dyDescent="0.2">
      <c r="B309" s="117"/>
      <c r="C309" s="118" t="s">
        <v>0</v>
      </c>
      <c r="D309" s="119" t="s">
        <v>12</v>
      </c>
      <c r="E309" s="132" t="s">
        <v>15</v>
      </c>
      <c r="F309" s="130">
        <f>F286</f>
        <v>65635004</v>
      </c>
      <c r="G309" s="130">
        <f>G286</f>
        <v>13890576</v>
      </c>
      <c r="H309" s="132" t="s">
        <v>15</v>
      </c>
      <c r="I309" s="129" t="s">
        <v>15</v>
      </c>
    </row>
    <row r="310" spans="2:9" x14ac:dyDescent="0.2">
      <c r="B310" s="117"/>
      <c r="C310" s="118" t="s">
        <v>1</v>
      </c>
      <c r="D310" s="119" t="s">
        <v>12</v>
      </c>
      <c r="E310" s="132" t="s">
        <v>15</v>
      </c>
      <c r="F310" s="132"/>
      <c r="G310" s="132"/>
      <c r="H310" s="130">
        <f>H286-H298-H295</f>
        <v>76090525.370079994</v>
      </c>
      <c r="I310" s="129" t="s">
        <v>15</v>
      </c>
    </row>
    <row r="311" spans="2:9" x14ac:dyDescent="0.2">
      <c r="B311" s="117" t="s">
        <v>46</v>
      </c>
      <c r="C311" s="127" t="s">
        <v>47</v>
      </c>
      <c r="D311" s="119" t="s">
        <v>12</v>
      </c>
      <c r="E311" s="128">
        <f>E286*E312/100</f>
        <v>12901424.03352</v>
      </c>
      <c r="F311" s="132"/>
      <c r="G311" s="132"/>
      <c r="H311" s="128">
        <f>H286*H312/100</f>
        <v>3212707.6299199997</v>
      </c>
      <c r="I311" s="131">
        <f>E311-H311</f>
        <v>9688716.4035999998</v>
      </c>
    </row>
    <row r="312" spans="2:9" x14ac:dyDescent="0.2">
      <c r="B312" s="117" t="s">
        <v>48</v>
      </c>
      <c r="C312" s="127" t="s">
        <v>49</v>
      </c>
      <c r="D312" s="119"/>
      <c r="E312" s="133">
        <v>13.112</v>
      </c>
      <c r="F312" s="132"/>
      <c r="G312" s="132"/>
      <c r="H312" s="133">
        <v>3.2719999999999998</v>
      </c>
      <c r="I312" s="134">
        <v>13.112</v>
      </c>
    </row>
    <row r="313" spans="2:9" x14ac:dyDescent="0.2">
      <c r="B313" s="117" t="s">
        <v>50</v>
      </c>
      <c r="C313" s="135" t="s">
        <v>51</v>
      </c>
      <c r="D313" s="119" t="s">
        <v>12</v>
      </c>
      <c r="E313" s="128">
        <f>E295-E311</f>
        <v>424849.96647999994</v>
      </c>
      <c r="F313" s="132"/>
      <c r="G313" s="132"/>
      <c r="H313" s="128">
        <f>H295-H311</f>
        <v>0</v>
      </c>
      <c r="I313" s="131">
        <f>I295-I311</f>
        <v>424849.96647999994</v>
      </c>
    </row>
    <row r="314" spans="2:9" ht="13.5" thickBot="1" x14ac:dyDescent="0.25">
      <c r="B314" s="136" t="s">
        <v>52</v>
      </c>
      <c r="C314" s="137" t="s">
        <v>49</v>
      </c>
      <c r="D314" s="138"/>
      <c r="E314" s="139">
        <f>E313/E286*100</f>
        <v>0.43178433218010259</v>
      </c>
      <c r="F314" s="139"/>
      <c r="G314" s="139"/>
      <c r="H314" s="139"/>
      <c r="I314" s="140">
        <f>E314</f>
        <v>0.43178433218010259</v>
      </c>
    </row>
    <row r="317" spans="2:9" ht="18.75" x14ac:dyDescent="0.3">
      <c r="B317" s="72" t="s">
        <v>146</v>
      </c>
      <c r="C317" s="141"/>
      <c r="D317" s="73"/>
      <c r="E317" s="73"/>
      <c r="F317" s="73"/>
      <c r="G317" s="73"/>
      <c r="H317" s="73"/>
    </row>
    <row r="318" spans="2:9" ht="18.75" x14ac:dyDescent="0.3">
      <c r="B318" s="75" t="s">
        <v>147</v>
      </c>
      <c r="C318" s="75"/>
      <c r="D318" s="76"/>
      <c r="E318" s="76"/>
      <c r="F318" s="76"/>
      <c r="G318" s="73"/>
      <c r="H318" s="73"/>
    </row>
    <row r="319" spans="2:9" ht="18.75" x14ac:dyDescent="0.25">
      <c r="B319" s="77" t="s">
        <v>65</v>
      </c>
      <c r="C319" s="93"/>
      <c r="D319" s="79"/>
      <c r="E319" s="79"/>
      <c r="F319" s="79"/>
      <c r="G319" s="79"/>
      <c r="H319" s="79"/>
    </row>
    <row r="320" spans="2:9" ht="12.75" customHeight="1" x14ac:dyDescent="0.25">
      <c r="B320" s="77"/>
      <c r="C320" s="93"/>
      <c r="D320" s="79"/>
      <c r="E320" s="79"/>
      <c r="F320" s="79"/>
      <c r="G320" s="88" t="s">
        <v>148</v>
      </c>
      <c r="H320" s="79"/>
    </row>
    <row r="321" spans="2:8" ht="25.5" x14ac:dyDescent="0.2">
      <c r="B321" s="89" t="s">
        <v>5</v>
      </c>
      <c r="C321" s="90" t="s">
        <v>56</v>
      </c>
      <c r="D321" s="91" t="s">
        <v>7</v>
      </c>
      <c r="E321" s="91" t="s">
        <v>8</v>
      </c>
      <c r="F321" s="91" t="s">
        <v>17</v>
      </c>
      <c r="G321" s="91" t="s">
        <v>57</v>
      </c>
      <c r="H321" s="91" t="s">
        <v>1</v>
      </c>
    </row>
    <row r="322" spans="2:8" x14ac:dyDescent="0.2">
      <c r="B322" s="142">
        <v>1</v>
      </c>
      <c r="C322" s="142">
        <v>2</v>
      </c>
      <c r="D322" s="142">
        <v>3</v>
      </c>
      <c r="E322" s="142">
        <v>4</v>
      </c>
      <c r="F322" s="142">
        <v>5</v>
      </c>
      <c r="G322" s="142">
        <v>6</v>
      </c>
      <c r="H322" s="142">
        <v>7</v>
      </c>
    </row>
    <row r="323" spans="2:8" ht="21.75" customHeight="1" x14ac:dyDescent="0.2">
      <c r="B323" s="143" t="s">
        <v>149</v>
      </c>
      <c r="C323" s="49"/>
      <c r="D323" s="53"/>
      <c r="E323" s="53"/>
      <c r="F323" s="53"/>
      <c r="G323" s="53"/>
      <c r="H323" s="53"/>
    </row>
    <row r="324" spans="2:8" ht="25.5" x14ac:dyDescent="0.2">
      <c r="B324" s="92">
        <v>1</v>
      </c>
      <c r="C324" s="92" t="s">
        <v>150</v>
      </c>
      <c r="D324" s="52">
        <f>D330</f>
        <v>100.95337699999999</v>
      </c>
      <c r="E324" s="52">
        <f>E330</f>
        <v>67.333213999999998</v>
      </c>
      <c r="F324" s="52">
        <f>F330</f>
        <v>13.951943999999999</v>
      </c>
      <c r="G324" s="52">
        <f>G325+G330</f>
        <v>100.74278899999999</v>
      </c>
      <c r="H324" s="52">
        <f>H328+H330</f>
        <v>78.78452156007998</v>
      </c>
    </row>
    <row r="325" spans="2:8" x14ac:dyDescent="0.2">
      <c r="B325" s="92" t="s">
        <v>13</v>
      </c>
      <c r="C325" s="92" t="s">
        <v>68</v>
      </c>
      <c r="D325" s="52"/>
      <c r="E325" s="52"/>
      <c r="F325" s="52"/>
      <c r="G325" s="52">
        <f>G326+G327</f>
        <v>81.285157999999996</v>
      </c>
      <c r="H325" s="52"/>
    </row>
    <row r="326" spans="2:8" x14ac:dyDescent="0.2">
      <c r="B326" s="92" t="s">
        <v>69</v>
      </c>
      <c r="C326" s="92" t="s">
        <v>8</v>
      </c>
      <c r="D326" s="52"/>
      <c r="E326" s="52"/>
      <c r="F326" s="52"/>
      <c r="G326" s="52">
        <f>E330</f>
        <v>67.333213999999998</v>
      </c>
      <c r="H326" s="52"/>
    </row>
    <row r="327" spans="2:8" x14ac:dyDescent="0.2">
      <c r="B327" s="92" t="s">
        <v>70</v>
      </c>
      <c r="C327" s="92" t="s">
        <v>17</v>
      </c>
      <c r="D327" s="52"/>
      <c r="E327" s="52"/>
      <c r="F327" s="52"/>
      <c r="G327" s="52">
        <f>F330</f>
        <v>13.951943999999999</v>
      </c>
      <c r="H327" s="52"/>
    </row>
    <row r="328" spans="2:8" x14ac:dyDescent="0.2">
      <c r="B328" s="92" t="s">
        <v>71</v>
      </c>
      <c r="C328" s="92" t="s">
        <v>57</v>
      </c>
      <c r="D328" s="52"/>
      <c r="E328" s="52"/>
      <c r="F328" s="52"/>
      <c r="G328" s="52"/>
      <c r="H328" s="52">
        <f>G324-G339-G341</f>
        <v>78.573933560079979</v>
      </c>
    </row>
    <row r="329" spans="2:8" x14ac:dyDescent="0.2">
      <c r="B329" s="49" t="s">
        <v>18</v>
      </c>
      <c r="C329" s="49" t="s">
        <v>72</v>
      </c>
      <c r="D329" s="52"/>
      <c r="E329" s="52"/>
      <c r="F329" s="52"/>
      <c r="G329" s="52"/>
      <c r="H329" s="52"/>
    </row>
    <row r="330" spans="2:8" ht="25.5" x14ac:dyDescent="0.2">
      <c r="B330" s="92" t="s">
        <v>20</v>
      </c>
      <c r="C330" s="92" t="s">
        <v>151</v>
      </c>
      <c r="D330" s="52">
        <f>E330+F330+G330+H330</f>
        <v>100.95337699999999</v>
      </c>
      <c r="E330" s="52">
        <f>SUM(E331:E337)</f>
        <v>67.333213999999998</v>
      </c>
      <c r="F330" s="52">
        <f>SUM(F331:F337)</f>
        <v>13.951943999999999</v>
      </c>
      <c r="G330" s="52">
        <f>SUM(G331:G338)</f>
        <v>19.457630999999999</v>
      </c>
      <c r="H330" s="52">
        <f>SUM(H331:H338)</f>
        <v>0.210588</v>
      </c>
    </row>
    <row r="331" spans="2:8" x14ac:dyDescent="0.2">
      <c r="B331" s="92" t="s">
        <v>74</v>
      </c>
      <c r="C331" s="92" t="s">
        <v>62</v>
      </c>
      <c r="D331" s="52">
        <f>E331+G331</f>
        <v>84.318741000000003</v>
      </c>
      <c r="E331" s="52">
        <v>67.333213999999998</v>
      </c>
      <c r="F331" s="52"/>
      <c r="G331" s="52">
        <v>16.985527000000001</v>
      </c>
      <c r="H331" s="52"/>
    </row>
    <row r="332" spans="2:8" x14ac:dyDescent="0.2">
      <c r="B332" s="92" t="s">
        <v>75</v>
      </c>
      <c r="C332" s="92" t="s">
        <v>87</v>
      </c>
      <c r="D332" s="52">
        <f>G332</f>
        <v>1.2979989999999999</v>
      </c>
      <c r="E332" s="53"/>
      <c r="F332" s="53"/>
      <c r="G332" s="52">
        <v>1.2979989999999999</v>
      </c>
      <c r="H332" s="52"/>
    </row>
    <row r="333" spans="2:8" x14ac:dyDescent="0.2">
      <c r="B333" s="92" t="s">
        <v>89</v>
      </c>
      <c r="C333" s="144" t="s">
        <v>152</v>
      </c>
      <c r="D333" s="52">
        <f>F333+G333</f>
        <v>13.951943999999999</v>
      </c>
      <c r="E333" s="53"/>
      <c r="F333" s="52">
        <v>13.951943999999999</v>
      </c>
      <c r="G333" s="52"/>
      <c r="H333" s="52"/>
    </row>
    <row r="334" spans="2:8" x14ac:dyDescent="0.2">
      <c r="B334" s="92" t="s">
        <v>91</v>
      </c>
      <c r="C334" s="48" t="s">
        <v>153</v>
      </c>
      <c r="D334" s="52">
        <f>G334+H334</f>
        <v>9.2119999999999994E-2</v>
      </c>
      <c r="E334" s="52"/>
      <c r="F334" s="52"/>
      <c r="G334" s="52">
        <v>9.2119999999999994E-2</v>
      </c>
      <c r="H334" s="52"/>
    </row>
    <row r="335" spans="2:8" x14ac:dyDescent="0.2">
      <c r="B335" s="92" t="s">
        <v>95</v>
      </c>
      <c r="C335" s="49" t="s">
        <v>98</v>
      </c>
      <c r="D335" s="52">
        <f>G335+H335</f>
        <v>0.35777999999999999</v>
      </c>
      <c r="E335" s="52"/>
      <c r="F335" s="52"/>
      <c r="G335" s="52">
        <v>0.35777999999999999</v>
      </c>
      <c r="H335" s="52"/>
    </row>
    <row r="336" spans="2:8" x14ac:dyDescent="0.2">
      <c r="B336" s="92" t="s">
        <v>97</v>
      </c>
      <c r="C336" s="48" t="s">
        <v>154</v>
      </c>
      <c r="D336" s="52">
        <f>G336+H336</f>
        <v>3.6740000000000002E-3</v>
      </c>
      <c r="E336" s="52"/>
      <c r="F336" s="52"/>
      <c r="G336" s="52"/>
      <c r="H336" s="52">
        <v>3.6740000000000002E-3</v>
      </c>
    </row>
    <row r="337" spans="2:8" x14ac:dyDescent="0.2">
      <c r="B337" s="92" t="s">
        <v>99</v>
      </c>
      <c r="C337" s="48" t="s">
        <v>155</v>
      </c>
      <c r="D337" s="52">
        <f>G337+H337</f>
        <v>0.56925800000000004</v>
      </c>
      <c r="E337" s="52"/>
      <c r="F337" s="52"/>
      <c r="G337" s="52">
        <v>0.47145799999999999</v>
      </c>
      <c r="H337" s="52">
        <v>9.7799999999999998E-2</v>
      </c>
    </row>
    <row r="338" spans="2:8" x14ac:dyDescent="0.2">
      <c r="B338" s="92" t="s">
        <v>101</v>
      </c>
      <c r="C338" s="49" t="s">
        <v>111</v>
      </c>
      <c r="D338" s="52">
        <f>G338+H338</f>
        <v>0.36186099999999999</v>
      </c>
      <c r="E338" s="52"/>
      <c r="F338" s="52"/>
      <c r="G338" s="52">
        <v>0.252747</v>
      </c>
      <c r="H338" s="52">
        <v>0.109114</v>
      </c>
    </row>
    <row r="339" spans="2:8" x14ac:dyDescent="0.2">
      <c r="B339" s="92">
        <v>2</v>
      </c>
      <c r="C339" s="92" t="s">
        <v>156</v>
      </c>
      <c r="D339" s="52">
        <f>D324-D341</f>
        <v>13.756180999999984</v>
      </c>
      <c r="E339" s="53"/>
      <c r="F339" s="53"/>
      <c r="G339" s="52">
        <f>G324*G340/100</f>
        <v>3.1512344399199996</v>
      </c>
      <c r="H339" s="52">
        <f>D339-G339</f>
        <v>10.604946560079984</v>
      </c>
    </row>
    <row r="340" spans="2:8" x14ac:dyDescent="0.2">
      <c r="B340" s="92"/>
      <c r="C340" s="92" t="s">
        <v>77</v>
      </c>
      <c r="D340" s="52">
        <f>D339/D330*100</f>
        <v>13.62627126381318</v>
      </c>
      <c r="E340" s="53"/>
      <c r="F340" s="53"/>
      <c r="G340" s="52">
        <v>3.1280000000000001</v>
      </c>
      <c r="H340" s="52">
        <f>H339/H324*100</f>
        <v>13.460698053478435</v>
      </c>
    </row>
    <row r="341" spans="2:8" ht="25.5" x14ac:dyDescent="0.2">
      <c r="B341" s="92">
        <v>3</v>
      </c>
      <c r="C341" s="92" t="s">
        <v>157</v>
      </c>
      <c r="D341" s="52">
        <f>G341+H341</f>
        <v>87.197196000000005</v>
      </c>
      <c r="E341" s="53"/>
      <c r="F341" s="53"/>
      <c r="G341" s="52">
        <f>G342+G345</f>
        <v>19.017621000000002</v>
      </c>
      <c r="H341" s="52">
        <f>H342+H345</f>
        <v>68.179575</v>
      </c>
    </row>
    <row r="342" spans="2:8" x14ac:dyDescent="0.2">
      <c r="B342" s="92" t="s">
        <v>79</v>
      </c>
      <c r="C342" s="92" t="s">
        <v>158</v>
      </c>
      <c r="D342" s="52">
        <f>G342+H342</f>
        <v>85.440348999999998</v>
      </c>
      <c r="E342" s="53"/>
      <c r="F342" s="53"/>
      <c r="G342" s="52">
        <v>17.260774000000001</v>
      </c>
      <c r="H342" s="52">
        <v>68.179575</v>
      </c>
    </row>
    <row r="343" spans="2:8" x14ac:dyDescent="0.2">
      <c r="B343" s="92"/>
      <c r="C343" s="92" t="s">
        <v>159</v>
      </c>
      <c r="D343" s="53"/>
      <c r="E343" s="53"/>
      <c r="F343" s="53"/>
      <c r="G343" s="52"/>
      <c r="H343" s="52"/>
    </row>
    <row r="344" spans="2:8" ht="25.5" x14ac:dyDescent="0.2">
      <c r="B344" s="92" t="s">
        <v>81</v>
      </c>
      <c r="C344" s="92" t="s">
        <v>160</v>
      </c>
      <c r="D344" s="53"/>
      <c r="E344" s="53"/>
      <c r="F344" s="53"/>
      <c r="G344" s="52"/>
      <c r="H344" s="52"/>
    </row>
    <row r="345" spans="2:8" ht="25.5" x14ac:dyDescent="0.2">
      <c r="B345" s="92" t="s">
        <v>83</v>
      </c>
      <c r="C345" s="92" t="s">
        <v>161</v>
      </c>
      <c r="D345" s="52">
        <f>G345</f>
        <v>1.756847</v>
      </c>
      <c r="E345" s="52"/>
      <c r="F345" s="52"/>
      <c r="G345" s="52">
        <f>G346+G347</f>
        <v>1.756847</v>
      </c>
      <c r="H345" s="52"/>
    </row>
    <row r="346" spans="2:8" x14ac:dyDescent="0.2">
      <c r="B346" s="92" t="s">
        <v>85</v>
      </c>
      <c r="C346" s="92" t="s">
        <v>62</v>
      </c>
      <c r="D346" s="52">
        <f>G346+H346</f>
        <v>0.83156799999999997</v>
      </c>
      <c r="E346" s="52"/>
      <c r="F346" s="52"/>
      <c r="G346" s="52">
        <v>0.83156799999999997</v>
      </c>
      <c r="H346" s="52"/>
    </row>
    <row r="347" spans="2:8" x14ac:dyDescent="0.2">
      <c r="B347" s="92" t="s">
        <v>86</v>
      </c>
      <c r="C347" s="92" t="s">
        <v>111</v>
      </c>
      <c r="D347" s="52">
        <f>G347+H347</f>
        <v>0.92527899999999996</v>
      </c>
      <c r="E347" s="52"/>
      <c r="F347" s="52"/>
      <c r="G347" s="52">
        <v>0.92527899999999996</v>
      </c>
      <c r="H347" s="52"/>
    </row>
    <row r="350" spans="2:8" ht="18.75" x14ac:dyDescent="0.3">
      <c r="B350" s="72" t="s">
        <v>146</v>
      </c>
      <c r="C350" s="141"/>
      <c r="D350" s="73"/>
      <c r="E350" s="73"/>
      <c r="F350" s="73"/>
      <c r="G350" s="73"/>
      <c r="H350" s="73"/>
    </row>
    <row r="351" spans="2:8" ht="18.75" x14ac:dyDescent="0.3">
      <c r="B351" s="75" t="s">
        <v>147</v>
      </c>
      <c r="C351" s="75"/>
      <c r="D351" s="76"/>
      <c r="E351" s="76"/>
      <c r="F351" s="76"/>
      <c r="G351" s="73"/>
      <c r="H351" s="73"/>
    </row>
    <row r="352" spans="2:8" ht="18.75" x14ac:dyDescent="0.25">
      <c r="B352" s="77" t="s">
        <v>65</v>
      </c>
      <c r="C352" s="93"/>
      <c r="D352" s="79"/>
      <c r="E352" s="79"/>
      <c r="F352" s="79"/>
      <c r="G352" s="79"/>
      <c r="H352" s="79"/>
    </row>
    <row r="353" spans="2:8" ht="12.75" customHeight="1" x14ac:dyDescent="0.25">
      <c r="B353" s="77"/>
      <c r="C353" s="93"/>
      <c r="D353" s="79"/>
      <c r="E353" s="79"/>
      <c r="F353" s="79"/>
      <c r="G353" s="88" t="s">
        <v>148</v>
      </c>
      <c r="H353" s="79"/>
    </row>
    <row r="354" spans="2:8" ht="25.5" x14ac:dyDescent="0.2">
      <c r="B354" s="89" t="s">
        <v>5</v>
      </c>
      <c r="C354" s="90" t="s">
        <v>56</v>
      </c>
      <c r="D354" s="91" t="s">
        <v>7</v>
      </c>
      <c r="E354" s="91" t="s">
        <v>8</v>
      </c>
      <c r="F354" s="91" t="s">
        <v>17</v>
      </c>
      <c r="G354" s="91" t="s">
        <v>57</v>
      </c>
      <c r="H354" s="91" t="s">
        <v>1</v>
      </c>
    </row>
    <row r="355" spans="2:8" x14ac:dyDescent="0.2">
      <c r="B355" s="142">
        <v>1</v>
      </c>
      <c r="C355" s="142">
        <v>2</v>
      </c>
      <c r="D355" s="142">
        <v>3</v>
      </c>
      <c r="E355" s="142">
        <v>4</v>
      </c>
      <c r="F355" s="142">
        <v>5</v>
      </c>
      <c r="G355" s="142">
        <v>6</v>
      </c>
      <c r="H355" s="142">
        <v>7</v>
      </c>
    </row>
    <row r="356" spans="2:8" ht="21.75" customHeight="1" x14ac:dyDescent="0.2">
      <c r="B356" s="143" t="s">
        <v>162</v>
      </c>
      <c r="C356" s="49"/>
      <c r="D356" s="53"/>
      <c r="E356" s="53"/>
      <c r="F356" s="53"/>
      <c r="G356" s="53"/>
      <c r="H356" s="53"/>
    </row>
    <row r="357" spans="2:8" ht="25.5" x14ac:dyDescent="0.2">
      <c r="B357" s="92">
        <v>1</v>
      </c>
      <c r="C357" s="92" t="s">
        <v>150</v>
      </c>
      <c r="D357" s="52">
        <f>D363</f>
        <v>97.359931000000003</v>
      </c>
      <c r="E357" s="52">
        <f>E363</f>
        <v>64.370151000000007</v>
      </c>
      <c r="F357" s="52">
        <f>F363</f>
        <v>14.054064</v>
      </c>
      <c r="G357" s="52">
        <f>G358+G363</f>
        <v>97.122747000000004</v>
      </c>
      <c r="H357" s="52">
        <f>H361+H363</f>
        <v>76.475241473840001</v>
      </c>
    </row>
    <row r="358" spans="2:8" x14ac:dyDescent="0.2">
      <c r="B358" s="92" t="s">
        <v>13</v>
      </c>
      <c r="C358" s="92" t="s">
        <v>68</v>
      </c>
      <c r="D358" s="52"/>
      <c r="E358" s="52"/>
      <c r="F358" s="52"/>
      <c r="G358" s="52">
        <f>G359+G360</f>
        <v>78.424215000000004</v>
      </c>
      <c r="H358" s="52"/>
    </row>
    <row r="359" spans="2:8" x14ac:dyDescent="0.2">
      <c r="B359" s="92" t="s">
        <v>69</v>
      </c>
      <c r="C359" s="92" t="s">
        <v>8</v>
      </c>
      <c r="D359" s="52"/>
      <c r="E359" s="52"/>
      <c r="F359" s="52"/>
      <c r="G359" s="52">
        <f>E363</f>
        <v>64.370151000000007</v>
      </c>
      <c r="H359" s="52"/>
    </row>
    <row r="360" spans="2:8" x14ac:dyDescent="0.2">
      <c r="B360" s="92" t="s">
        <v>70</v>
      </c>
      <c r="C360" s="92" t="s">
        <v>17</v>
      </c>
      <c r="D360" s="52"/>
      <c r="E360" s="52"/>
      <c r="F360" s="52"/>
      <c r="G360" s="52">
        <f>F363</f>
        <v>14.054064</v>
      </c>
      <c r="H360" s="52"/>
    </row>
    <row r="361" spans="2:8" x14ac:dyDescent="0.2">
      <c r="B361" s="92" t="s">
        <v>71</v>
      </c>
      <c r="C361" s="92" t="s">
        <v>57</v>
      </c>
      <c r="D361" s="52"/>
      <c r="E361" s="52"/>
      <c r="F361" s="52"/>
      <c r="G361" s="52"/>
      <c r="H361" s="52">
        <f>G357-G372-G374</f>
        <v>76.238057473840001</v>
      </c>
    </row>
    <row r="362" spans="2:8" x14ac:dyDescent="0.2">
      <c r="B362" s="49" t="s">
        <v>18</v>
      </c>
      <c r="C362" s="49" t="s">
        <v>72</v>
      </c>
      <c r="D362" s="52"/>
      <c r="E362" s="52"/>
      <c r="F362" s="52"/>
      <c r="G362" s="52"/>
      <c r="H362" s="52"/>
    </row>
    <row r="363" spans="2:8" ht="25.5" x14ac:dyDescent="0.2">
      <c r="B363" s="92" t="s">
        <v>20</v>
      </c>
      <c r="C363" s="92" t="s">
        <v>151</v>
      </c>
      <c r="D363" s="52">
        <f>E363+F363+G363+H363</f>
        <v>97.359931000000003</v>
      </c>
      <c r="E363" s="52">
        <f>SUM(E364:E370)</f>
        <v>64.370151000000007</v>
      </c>
      <c r="F363" s="52">
        <f>SUM(F364:F370)</f>
        <v>14.054064</v>
      </c>
      <c r="G363" s="52">
        <f>SUM(G364:G371)</f>
        <v>18.698532</v>
      </c>
      <c r="H363" s="52">
        <f>SUM(H364:H371)</f>
        <v>0.23718400000000001</v>
      </c>
    </row>
    <row r="364" spans="2:8" x14ac:dyDescent="0.2">
      <c r="B364" s="92" t="s">
        <v>74</v>
      </c>
      <c r="C364" s="92" t="s">
        <v>62</v>
      </c>
      <c r="D364" s="52">
        <f>E364+G364</f>
        <v>80.466023000000007</v>
      </c>
      <c r="E364" s="52">
        <v>64.370151000000007</v>
      </c>
      <c r="F364" s="52"/>
      <c r="G364" s="52">
        <v>16.095872</v>
      </c>
      <c r="H364" s="52"/>
    </row>
    <row r="365" spans="2:8" x14ac:dyDescent="0.2">
      <c r="B365" s="92" t="s">
        <v>75</v>
      </c>
      <c r="C365" s="92" t="s">
        <v>87</v>
      </c>
      <c r="D365" s="52">
        <f>G365</f>
        <v>1.226987</v>
      </c>
      <c r="E365" s="53"/>
      <c r="F365" s="53"/>
      <c r="G365" s="52">
        <v>1.226987</v>
      </c>
      <c r="H365" s="52"/>
    </row>
    <row r="366" spans="2:8" x14ac:dyDescent="0.2">
      <c r="B366" s="92" t="s">
        <v>89</v>
      </c>
      <c r="C366" s="144" t="s">
        <v>152</v>
      </c>
      <c r="D366" s="52">
        <f>F366+G366</f>
        <v>14.054064</v>
      </c>
      <c r="E366" s="53"/>
      <c r="F366" s="52">
        <v>14.054064</v>
      </c>
      <c r="G366" s="52"/>
      <c r="H366" s="52"/>
    </row>
    <row r="367" spans="2:8" x14ac:dyDescent="0.2">
      <c r="B367" s="92" t="s">
        <v>91</v>
      </c>
      <c r="C367" s="48" t="s">
        <v>153</v>
      </c>
      <c r="D367" s="52">
        <f>G367+H367</f>
        <v>0.1018</v>
      </c>
      <c r="E367" s="52"/>
      <c r="F367" s="52"/>
      <c r="G367" s="52">
        <v>0.1018</v>
      </c>
      <c r="H367" s="52"/>
    </row>
    <row r="368" spans="2:8" x14ac:dyDescent="0.2">
      <c r="B368" s="92" t="s">
        <v>95</v>
      </c>
      <c r="C368" s="49" t="s">
        <v>98</v>
      </c>
      <c r="D368" s="52">
        <f>G368+H368</f>
        <v>0.41866999999999999</v>
      </c>
      <c r="E368" s="52"/>
      <c r="F368" s="52"/>
      <c r="G368" s="52">
        <v>0.41866999999999999</v>
      </c>
      <c r="H368" s="52"/>
    </row>
    <row r="369" spans="2:8" x14ac:dyDescent="0.2">
      <c r="B369" s="92" t="s">
        <v>97</v>
      </c>
      <c r="C369" s="48" t="s">
        <v>154</v>
      </c>
      <c r="D369" s="52">
        <f>G369+H369</f>
        <v>3.7169999999999998E-3</v>
      </c>
      <c r="E369" s="52"/>
      <c r="F369" s="52"/>
      <c r="G369" s="52"/>
      <c r="H369" s="52">
        <v>3.7169999999999998E-3</v>
      </c>
    </row>
    <row r="370" spans="2:8" x14ac:dyDescent="0.2">
      <c r="B370" s="92" t="s">
        <v>99</v>
      </c>
      <c r="C370" s="48" t="s">
        <v>155</v>
      </c>
      <c r="D370" s="52">
        <f>G370+H370</f>
        <v>0.66399600000000003</v>
      </c>
      <c r="E370" s="52"/>
      <c r="F370" s="52"/>
      <c r="G370" s="52">
        <v>0.57012600000000002</v>
      </c>
      <c r="H370" s="52">
        <v>9.3869999999999995E-2</v>
      </c>
    </row>
    <row r="371" spans="2:8" x14ac:dyDescent="0.2">
      <c r="B371" s="92" t="s">
        <v>101</v>
      </c>
      <c r="C371" s="49" t="s">
        <v>111</v>
      </c>
      <c r="D371" s="52">
        <f>G371+H371</f>
        <v>0.424674</v>
      </c>
      <c r="E371" s="52"/>
      <c r="F371" s="52"/>
      <c r="G371" s="52">
        <v>0.28507700000000002</v>
      </c>
      <c r="H371" s="52">
        <v>0.139597</v>
      </c>
    </row>
    <row r="372" spans="2:8" x14ac:dyDescent="0.2">
      <c r="B372" s="92">
        <v>2</v>
      </c>
      <c r="C372" s="92" t="s">
        <v>156</v>
      </c>
      <c r="D372" s="52">
        <f>D357-D374</f>
        <v>12.136632000000006</v>
      </c>
      <c r="E372" s="53"/>
      <c r="F372" s="53"/>
      <c r="G372" s="52">
        <f>G357*G373/100</f>
        <v>3.0379995261600006</v>
      </c>
      <c r="H372" s="52">
        <f>D372-G372</f>
        <v>9.0986324738400057</v>
      </c>
    </row>
    <row r="373" spans="2:8" x14ac:dyDescent="0.2">
      <c r="B373" s="92"/>
      <c r="C373" s="92" t="s">
        <v>77</v>
      </c>
      <c r="D373" s="52">
        <f>D372/D363*100</f>
        <v>12.465736032619009</v>
      </c>
      <c r="E373" s="53"/>
      <c r="F373" s="53"/>
      <c r="G373" s="52">
        <v>3.1280000000000001</v>
      </c>
      <c r="H373" s="52">
        <f>H372/H357*100</f>
        <v>11.89748773392548</v>
      </c>
    </row>
    <row r="374" spans="2:8" ht="25.5" x14ac:dyDescent="0.2">
      <c r="B374" s="92">
        <v>3</v>
      </c>
      <c r="C374" s="92" t="s">
        <v>157</v>
      </c>
      <c r="D374" s="52">
        <f>G374+H374</f>
        <v>85.223298999999997</v>
      </c>
      <c r="E374" s="53"/>
      <c r="F374" s="53"/>
      <c r="G374" s="52">
        <f>G375+G378</f>
        <v>17.846689999999999</v>
      </c>
      <c r="H374" s="52">
        <f>H375+H378</f>
        <v>67.376609000000002</v>
      </c>
    </row>
    <row r="375" spans="2:8" x14ac:dyDescent="0.2">
      <c r="B375" s="92" t="s">
        <v>79</v>
      </c>
      <c r="C375" s="92" t="s">
        <v>158</v>
      </c>
      <c r="D375" s="52">
        <f>G375+H375</f>
        <v>83.465519999999998</v>
      </c>
      <c r="E375" s="53"/>
      <c r="F375" s="53"/>
      <c r="G375" s="52">
        <v>16.088911</v>
      </c>
      <c r="H375" s="52">
        <v>67.376609000000002</v>
      </c>
    </row>
    <row r="376" spans="2:8" x14ac:dyDescent="0.2">
      <c r="B376" s="92"/>
      <c r="C376" s="92" t="s">
        <v>159</v>
      </c>
      <c r="D376" s="53"/>
      <c r="E376" s="53"/>
      <c r="F376" s="53"/>
      <c r="G376" s="52"/>
      <c r="H376" s="52"/>
    </row>
    <row r="377" spans="2:8" ht="25.5" x14ac:dyDescent="0.2">
      <c r="B377" s="92" t="s">
        <v>81</v>
      </c>
      <c r="C377" s="92" t="s">
        <v>160</v>
      </c>
      <c r="D377" s="53"/>
      <c r="E377" s="53"/>
      <c r="F377" s="53"/>
      <c r="G377" s="52"/>
      <c r="H377" s="52"/>
    </row>
    <row r="378" spans="2:8" ht="25.5" x14ac:dyDescent="0.2">
      <c r="B378" s="92" t="s">
        <v>83</v>
      </c>
      <c r="C378" s="92" t="s">
        <v>161</v>
      </c>
      <c r="D378" s="52">
        <f>G378</f>
        <v>1.7577790000000002</v>
      </c>
      <c r="E378" s="52"/>
      <c r="F378" s="52"/>
      <c r="G378" s="52">
        <f>G379+G380</f>
        <v>1.7577790000000002</v>
      </c>
      <c r="H378" s="52"/>
    </row>
    <row r="379" spans="2:8" x14ac:dyDescent="0.2">
      <c r="B379" s="92" t="s">
        <v>85</v>
      </c>
      <c r="C379" s="92" t="s">
        <v>62</v>
      </c>
      <c r="D379" s="52">
        <f>G379+H379</f>
        <v>0.79117400000000004</v>
      </c>
      <c r="E379" s="52"/>
      <c r="F379" s="52"/>
      <c r="G379" s="52">
        <v>0.79117400000000004</v>
      </c>
      <c r="H379" s="52"/>
    </row>
    <row r="380" spans="2:8" x14ac:dyDescent="0.2">
      <c r="B380" s="92" t="s">
        <v>86</v>
      </c>
      <c r="C380" s="92" t="s">
        <v>111</v>
      </c>
      <c r="D380" s="52">
        <f>G380+H380</f>
        <v>0.96660500000000005</v>
      </c>
      <c r="E380" s="52"/>
      <c r="F380" s="52"/>
      <c r="G380" s="52">
        <v>0.96660500000000005</v>
      </c>
      <c r="H380" s="52"/>
    </row>
    <row r="383" spans="2:8" ht="18.75" x14ac:dyDescent="0.3">
      <c r="B383" s="72" t="s">
        <v>146</v>
      </c>
      <c r="C383" s="141"/>
      <c r="D383" s="73"/>
      <c r="E383" s="73"/>
      <c r="F383" s="73"/>
      <c r="G383" s="73"/>
      <c r="H383" s="73"/>
    </row>
    <row r="384" spans="2:8" ht="18.75" x14ac:dyDescent="0.3">
      <c r="B384" s="75" t="s">
        <v>64</v>
      </c>
      <c r="C384" s="75"/>
      <c r="D384" s="76"/>
      <c r="E384" s="76"/>
      <c r="F384" s="76"/>
      <c r="G384" s="73"/>
      <c r="H384" s="73"/>
    </row>
    <row r="385" spans="2:8" ht="18.75" x14ac:dyDescent="0.25">
      <c r="B385" s="77" t="s">
        <v>65</v>
      </c>
      <c r="C385" s="93"/>
      <c r="D385" s="79"/>
      <c r="E385" s="79"/>
      <c r="F385" s="79"/>
      <c r="G385" s="79"/>
      <c r="H385" s="79"/>
    </row>
    <row r="386" spans="2:8" ht="12.75" customHeight="1" x14ac:dyDescent="0.25">
      <c r="B386" s="77"/>
      <c r="C386" s="93"/>
      <c r="D386" s="79"/>
      <c r="E386" s="79"/>
      <c r="F386" s="79"/>
      <c r="G386" s="88" t="s">
        <v>148</v>
      </c>
      <c r="H386" s="79"/>
    </row>
    <row r="387" spans="2:8" ht="25.5" x14ac:dyDescent="0.2">
      <c r="B387" s="89" t="s">
        <v>5</v>
      </c>
      <c r="C387" s="90" t="s">
        <v>56</v>
      </c>
      <c r="D387" s="91" t="s">
        <v>7</v>
      </c>
      <c r="E387" s="91" t="s">
        <v>8</v>
      </c>
      <c r="F387" s="91" t="s">
        <v>17</v>
      </c>
      <c r="G387" s="91" t="s">
        <v>57</v>
      </c>
      <c r="H387" s="91" t="s">
        <v>1</v>
      </c>
    </row>
    <row r="388" spans="2:8" x14ac:dyDescent="0.2">
      <c r="B388" s="142">
        <v>1</v>
      </c>
      <c r="C388" s="142">
        <v>2</v>
      </c>
      <c r="D388" s="142">
        <v>3</v>
      </c>
      <c r="E388" s="142">
        <v>4</v>
      </c>
      <c r="F388" s="142">
        <v>5</v>
      </c>
      <c r="G388" s="142">
        <v>6</v>
      </c>
      <c r="H388" s="142">
        <v>7</v>
      </c>
    </row>
    <row r="389" spans="2:8" ht="21.75" customHeight="1" x14ac:dyDescent="0.2">
      <c r="B389" s="143" t="s">
        <v>166</v>
      </c>
      <c r="C389" s="49"/>
      <c r="D389" s="53"/>
      <c r="E389" s="53"/>
      <c r="F389" s="53"/>
      <c r="G389" s="53"/>
      <c r="H389" s="53"/>
    </row>
    <row r="390" spans="2:8" ht="25.5" x14ac:dyDescent="0.2">
      <c r="B390" s="92">
        <v>1</v>
      </c>
      <c r="C390" s="92" t="s">
        <v>150</v>
      </c>
      <c r="D390" s="52">
        <f>D396</f>
        <v>95.602537999999996</v>
      </c>
      <c r="E390" s="52">
        <f>E396</f>
        <v>63.555711000000002</v>
      </c>
      <c r="F390" s="52">
        <f>F396</f>
        <v>13.150848</v>
      </c>
      <c r="G390" s="52">
        <f>G391+G396</f>
        <v>95.428102999999993</v>
      </c>
      <c r="H390" s="52">
        <f>H394+H396</f>
        <v>75.762893938159991</v>
      </c>
    </row>
    <row r="391" spans="2:8" x14ac:dyDescent="0.2">
      <c r="B391" s="92" t="s">
        <v>13</v>
      </c>
      <c r="C391" s="92" t="s">
        <v>68</v>
      </c>
      <c r="D391" s="52"/>
      <c r="E391" s="52"/>
      <c r="F391" s="52"/>
      <c r="G391" s="52">
        <f>G392+G393</f>
        <v>76.706558999999999</v>
      </c>
      <c r="H391" s="52"/>
    </row>
    <row r="392" spans="2:8" x14ac:dyDescent="0.2">
      <c r="B392" s="92" t="s">
        <v>69</v>
      </c>
      <c r="C392" s="92" t="s">
        <v>8</v>
      </c>
      <c r="D392" s="52"/>
      <c r="E392" s="52"/>
      <c r="F392" s="52"/>
      <c r="G392" s="52">
        <f>E396</f>
        <v>63.555711000000002</v>
      </c>
      <c r="H392" s="52"/>
    </row>
    <row r="393" spans="2:8" x14ac:dyDescent="0.2">
      <c r="B393" s="92" t="s">
        <v>70</v>
      </c>
      <c r="C393" s="92" t="s">
        <v>17</v>
      </c>
      <c r="D393" s="52"/>
      <c r="E393" s="52"/>
      <c r="F393" s="52"/>
      <c r="G393" s="52">
        <f>F396</f>
        <v>13.150848</v>
      </c>
      <c r="H393" s="52"/>
    </row>
    <row r="394" spans="2:8" x14ac:dyDescent="0.2">
      <c r="B394" s="92" t="s">
        <v>71</v>
      </c>
      <c r="C394" s="92" t="s">
        <v>57</v>
      </c>
      <c r="D394" s="52"/>
      <c r="E394" s="52"/>
      <c r="F394" s="52"/>
      <c r="G394" s="52"/>
      <c r="H394" s="52">
        <f>G390-G405-G407</f>
        <v>75.588458938159988</v>
      </c>
    </row>
    <row r="395" spans="2:8" x14ac:dyDescent="0.2">
      <c r="B395" s="49" t="s">
        <v>18</v>
      </c>
      <c r="C395" s="49" t="s">
        <v>72</v>
      </c>
      <c r="D395" s="52"/>
      <c r="E395" s="52"/>
      <c r="F395" s="52"/>
      <c r="G395" s="52"/>
      <c r="H395" s="52"/>
    </row>
    <row r="396" spans="2:8" ht="25.5" x14ac:dyDescent="0.2">
      <c r="B396" s="92" t="s">
        <v>20</v>
      </c>
      <c r="C396" s="92" t="s">
        <v>151</v>
      </c>
      <c r="D396" s="52">
        <f>E396+F396+G396+H396</f>
        <v>95.602537999999996</v>
      </c>
      <c r="E396" s="52">
        <f>SUM(E397:E403)</f>
        <v>63.555711000000002</v>
      </c>
      <c r="F396" s="52">
        <f>SUM(F397:F403)</f>
        <v>13.150848</v>
      </c>
      <c r="G396" s="52">
        <f>SUM(G397:G404)</f>
        <v>18.721543999999998</v>
      </c>
      <c r="H396" s="52">
        <f>SUM(H397:H404)</f>
        <v>0.17443500000000001</v>
      </c>
    </row>
    <row r="397" spans="2:8" x14ac:dyDescent="0.2">
      <c r="B397" s="92" t="s">
        <v>74</v>
      </c>
      <c r="C397" s="92" t="s">
        <v>62</v>
      </c>
      <c r="D397" s="52">
        <f>E397+G397</f>
        <v>79.952432000000002</v>
      </c>
      <c r="E397" s="52">
        <v>63.555711000000002</v>
      </c>
      <c r="F397" s="52"/>
      <c r="G397" s="52">
        <v>16.396720999999999</v>
      </c>
      <c r="H397" s="52"/>
    </row>
    <row r="398" spans="2:8" x14ac:dyDescent="0.2">
      <c r="B398" s="92" t="s">
        <v>75</v>
      </c>
      <c r="C398" s="92" t="s">
        <v>87</v>
      </c>
      <c r="D398" s="52">
        <f>G398</f>
        <v>1.172863</v>
      </c>
      <c r="E398" s="53"/>
      <c r="F398" s="53"/>
      <c r="G398" s="52">
        <v>1.172863</v>
      </c>
      <c r="H398" s="52"/>
    </row>
    <row r="399" spans="2:8" x14ac:dyDescent="0.2">
      <c r="B399" s="92" t="s">
        <v>89</v>
      </c>
      <c r="C399" s="144" t="s">
        <v>152</v>
      </c>
      <c r="D399" s="52">
        <f>F399+G399</f>
        <v>13.150848</v>
      </c>
      <c r="E399" s="53"/>
      <c r="F399" s="52">
        <v>13.150848</v>
      </c>
      <c r="G399" s="52"/>
      <c r="H399" s="52"/>
    </row>
    <row r="400" spans="2:8" x14ac:dyDescent="0.2">
      <c r="B400" s="92" t="s">
        <v>91</v>
      </c>
      <c r="C400" s="48" t="s">
        <v>153</v>
      </c>
      <c r="D400" s="52">
        <f>G400+H400</f>
        <v>8.3879999999999996E-2</v>
      </c>
      <c r="E400" s="52"/>
      <c r="F400" s="52"/>
      <c r="G400" s="52">
        <v>8.3879999999999996E-2</v>
      </c>
      <c r="H400" s="52"/>
    </row>
    <row r="401" spans="2:8" x14ac:dyDescent="0.2">
      <c r="B401" s="92" t="s">
        <v>95</v>
      </c>
      <c r="C401" s="49" t="s">
        <v>98</v>
      </c>
      <c r="D401" s="52">
        <f>G401+H401</f>
        <v>0.41499999999999998</v>
      </c>
      <c r="E401" s="52"/>
      <c r="F401" s="52"/>
      <c r="G401" s="52">
        <v>0.41499999999999998</v>
      </c>
      <c r="H401" s="52"/>
    </row>
    <row r="402" spans="2:8" x14ac:dyDescent="0.2">
      <c r="B402" s="92" t="s">
        <v>97</v>
      </c>
      <c r="C402" s="48" t="s">
        <v>154</v>
      </c>
      <c r="D402" s="52">
        <f>G402+H402</f>
        <v>3.813E-3</v>
      </c>
      <c r="E402" s="52"/>
      <c r="F402" s="52"/>
      <c r="G402" s="52"/>
      <c r="H402" s="52">
        <v>3.813E-3</v>
      </c>
    </row>
    <row r="403" spans="2:8" x14ac:dyDescent="0.2">
      <c r="B403" s="92" t="s">
        <v>99</v>
      </c>
      <c r="C403" s="48" t="s">
        <v>155</v>
      </c>
      <c r="D403" s="52">
        <f>G403+H403</f>
        <v>0.66897800000000007</v>
      </c>
      <c r="E403" s="52"/>
      <c r="F403" s="52"/>
      <c r="G403" s="52">
        <v>0.55803800000000003</v>
      </c>
      <c r="H403" s="52">
        <v>0.11094</v>
      </c>
    </row>
    <row r="404" spans="2:8" x14ac:dyDescent="0.2">
      <c r="B404" s="92" t="s">
        <v>101</v>
      </c>
      <c r="C404" s="49" t="s">
        <v>111</v>
      </c>
      <c r="D404" s="52">
        <f>G404+H404</f>
        <v>0.154724</v>
      </c>
      <c r="E404" s="52"/>
      <c r="F404" s="52"/>
      <c r="G404" s="52">
        <v>9.5042000000000001E-2</v>
      </c>
      <c r="H404" s="52">
        <v>5.9681999999999999E-2</v>
      </c>
    </row>
    <row r="405" spans="2:8" x14ac:dyDescent="0.2">
      <c r="B405" s="92">
        <v>2</v>
      </c>
      <c r="C405" s="92" t="s">
        <v>156</v>
      </c>
      <c r="D405" s="52">
        <f>D390-D407</f>
        <v>13.394013999999999</v>
      </c>
      <c r="E405" s="53"/>
      <c r="F405" s="53"/>
      <c r="G405" s="52">
        <f>G390*G406/100</f>
        <v>2.9849910618399997</v>
      </c>
      <c r="H405" s="52">
        <f>D405-G405</f>
        <v>10.40902293816</v>
      </c>
    </row>
    <row r="406" spans="2:8" x14ac:dyDescent="0.2">
      <c r="B406" s="92"/>
      <c r="C406" s="92" t="s">
        <v>77</v>
      </c>
      <c r="D406" s="52">
        <f>D405/D396*100</f>
        <v>14.010102953542928</v>
      </c>
      <c r="E406" s="53"/>
      <c r="F406" s="53"/>
      <c r="G406" s="52">
        <v>3.1280000000000001</v>
      </c>
      <c r="H406" s="52">
        <f>H405/H390*100</f>
        <v>13.738945804599497</v>
      </c>
    </row>
    <row r="407" spans="2:8" ht="25.5" x14ac:dyDescent="0.2">
      <c r="B407" s="92">
        <v>3</v>
      </c>
      <c r="C407" s="92" t="s">
        <v>157</v>
      </c>
      <c r="D407" s="52">
        <f>G407+H407</f>
        <v>82.208523999999997</v>
      </c>
      <c r="E407" s="53"/>
      <c r="F407" s="53"/>
      <c r="G407" s="52">
        <f>G408+G411</f>
        <v>16.854652999999999</v>
      </c>
      <c r="H407" s="52">
        <f>H408+H411</f>
        <v>65.353870999999998</v>
      </c>
    </row>
    <row r="408" spans="2:8" x14ac:dyDescent="0.2">
      <c r="B408" s="92" t="s">
        <v>79</v>
      </c>
      <c r="C408" s="92" t="s">
        <v>158</v>
      </c>
      <c r="D408" s="52">
        <f>G408+H408</f>
        <v>80.625135</v>
      </c>
      <c r="E408" s="53"/>
      <c r="F408" s="53"/>
      <c r="G408" s="52">
        <v>15.271264</v>
      </c>
      <c r="H408" s="52">
        <v>65.353870999999998</v>
      </c>
    </row>
    <row r="409" spans="2:8" x14ac:dyDescent="0.2">
      <c r="B409" s="92"/>
      <c r="C409" s="92" t="s">
        <v>159</v>
      </c>
      <c r="D409" s="53"/>
      <c r="E409" s="53"/>
      <c r="F409" s="53"/>
      <c r="G409" s="52"/>
      <c r="H409" s="52"/>
    </row>
    <row r="410" spans="2:8" ht="25.5" x14ac:dyDescent="0.2">
      <c r="B410" s="92" t="s">
        <v>81</v>
      </c>
      <c r="C410" s="92" t="s">
        <v>160</v>
      </c>
      <c r="D410" s="53"/>
      <c r="E410" s="53"/>
      <c r="F410" s="53"/>
      <c r="G410" s="52"/>
      <c r="H410" s="52"/>
    </row>
    <row r="411" spans="2:8" ht="25.5" x14ac:dyDescent="0.2">
      <c r="B411" s="92" t="s">
        <v>83</v>
      </c>
      <c r="C411" s="92" t="s">
        <v>161</v>
      </c>
      <c r="D411" s="52">
        <f>G411</f>
        <v>1.5833889999999999</v>
      </c>
      <c r="E411" s="52"/>
      <c r="F411" s="52"/>
      <c r="G411" s="52">
        <f>G412+G413</f>
        <v>1.5833889999999999</v>
      </c>
      <c r="H411" s="52"/>
    </row>
    <row r="412" spans="2:8" x14ac:dyDescent="0.2">
      <c r="B412" s="92" t="s">
        <v>85</v>
      </c>
      <c r="C412" s="92" t="s">
        <v>62</v>
      </c>
      <c r="D412" s="52">
        <f>G412+H412</f>
        <v>0.73336699999999999</v>
      </c>
      <c r="E412" s="52"/>
      <c r="F412" s="52"/>
      <c r="G412" s="52">
        <v>0.73336699999999999</v>
      </c>
      <c r="H412" s="52"/>
    </row>
    <row r="413" spans="2:8" x14ac:dyDescent="0.2">
      <c r="B413" s="92" t="s">
        <v>86</v>
      </c>
      <c r="C413" s="92" t="s">
        <v>111</v>
      </c>
      <c r="D413" s="52">
        <f>G413+H413</f>
        <v>0.85002200000000006</v>
      </c>
      <c r="E413" s="52"/>
      <c r="F413" s="52"/>
      <c r="G413" s="52">
        <v>0.85002200000000006</v>
      </c>
      <c r="H413" s="52"/>
    </row>
    <row r="416" spans="2:8" ht="18.75" x14ac:dyDescent="0.3">
      <c r="B416" s="72" t="s">
        <v>146</v>
      </c>
      <c r="C416" s="141"/>
      <c r="D416" s="73"/>
      <c r="E416" s="73"/>
      <c r="F416" s="73"/>
      <c r="G416" s="73"/>
      <c r="H416" s="73"/>
    </row>
    <row r="417" spans="2:8" ht="18.75" x14ac:dyDescent="0.3">
      <c r="B417" s="75" t="s">
        <v>64</v>
      </c>
      <c r="C417" s="75"/>
      <c r="D417" s="76"/>
      <c r="E417" s="76"/>
      <c r="F417" s="76"/>
      <c r="G417" s="73"/>
      <c r="H417" s="73"/>
    </row>
    <row r="418" spans="2:8" ht="18.75" x14ac:dyDescent="0.25">
      <c r="B418" s="77" t="s">
        <v>65</v>
      </c>
      <c r="C418" s="93"/>
      <c r="D418" s="79"/>
      <c r="E418" s="79"/>
      <c r="F418" s="79"/>
      <c r="G418" s="79"/>
      <c r="H418" s="79"/>
    </row>
    <row r="419" spans="2:8" ht="12.75" customHeight="1" x14ac:dyDescent="0.25">
      <c r="B419" s="77"/>
      <c r="C419" s="93"/>
      <c r="D419" s="79"/>
      <c r="E419" s="79"/>
      <c r="F419" s="79"/>
      <c r="G419" s="88" t="s">
        <v>148</v>
      </c>
      <c r="H419" s="79"/>
    </row>
    <row r="420" spans="2:8" ht="25.5" x14ac:dyDescent="0.2">
      <c r="B420" s="89" t="s">
        <v>5</v>
      </c>
      <c r="C420" s="90" t="s">
        <v>56</v>
      </c>
      <c r="D420" s="91" t="s">
        <v>7</v>
      </c>
      <c r="E420" s="91" t="s">
        <v>8</v>
      </c>
      <c r="F420" s="91" t="s">
        <v>17</v>
      </c>
      <c r="G420" s="91" t="s">
        <v>57</v>
      </c>
      <c r="H420" s="91" t="s">
        <v>1</v>
      </c>
    </row>
    <row r="421" spans="2:8" x14ac:dyDescent="0.2">
      <c r="B421" s="142">
        <v>1</v>
      </c>
      <c r="C421" s="142">
        <v>2</v>
      </c>
      <c r="D421" s="142">
        <v>3</v>
      </c>
      <c r="E421" s="142">
        <v>4</v>
      </c>
      <c r="F421" s="142">
        <v>5</v>
      </c>
      <c r="G421" s="142">
        <v>6</v>
      </c>
      <c r="H421" s="142">
        <v>7</v>
      </c>
    </row>
    <row r="422" spans="2:8" ht="21.75" customHeight="1" x14ac:dyDescent="0.2">
      <c r="B422" s="143" t="s">
        <v>170</v>
      </c>
      <c r="C422" s="49"/>
      <c r="D422" s="53"/>
      <c r="E422" s="53"/>
      <c r="F422" s="53"/>
      <c r="G422" s="53"/>
      <c r="H422" s="53"/>
    </row>
    <row r="423" spans="2:8" ht="25.5" x14ac:dyDescent="0.2">
      <c r="B423" s="92">
        <v>1</v>
      </c>
      <c r="C423" s="92" t="s">
        <v>150</v>
      </c>
      <c r="D423" s="52">
        <f>D429</f>
        <v>97.322611000000009</v>
      </c>
      <c r="E423" s="52">
        <f>E429</f>
        <v>65.303301000000005</v>
      </c>
      <c r="F423" s="52">
        <f>F429</f>
        <v>12.90864</v>
      </c>
      <c r="G423" s="52">
        <f>G424+G429</f>
        <v>97.108190000000008</v>
      </c>
      <c r="H423" s="52">
        <f>H427+H429</f>
        <v>77.569075816800009</v>
      </c>
    </row>
    <row r="424" spans="2:8" x14ac:dyDescent="0.2">
      <c r="B424" s="92" t="s">
        <v>13</v>
      </c>
      <c r="C424" s="92" t="s">
        <v>68</v>
      </c>
      <c r="D424" s="52"/>
      <c r="E424" s="52"/>
      <c r="F424" s="52"/>
      <c r="G424" s="52">
        <f>G425+G426</f>
        <v>78.21194100000001</v>
      </c>
      <c r="H424" s="52"/>
    </row>
    <row r="425" spans="2:8" x14ac:dyDescent="0.2">
      <c r="B425" s="92" t="s">
        <v>69</v>
      </c>
      <c r="C425" s="92" t="s">
        <v>8</v>
      </c>
      <c r="D425" s="52"/>
      <c r="E425" s="52"/>
      <c r="F425" s="52"/>
      <c r="G425" s="52">
        <f>E429</f>
        <v>65.303301000000005</v>
      </c>
      <c r="H425" s="52"/>
    </row>
    <row r="426" spans="2:8" x14ac:dyDescent="0.2">
      <c r="B426" s="92" t="s">
        <v>70</v>
      </c>
      <c r="C426" s="92" t="s">
        <v>17</v>
      </c>
      <c r="D426" s="52"/>
      <c r="E426" s="52"/>
      <c r="F426" s="52"/>
      <c r="G426" s="52">
        <f>F429</f>
        <v>12.90864</v>
      </c>
      <c r="H426" s="52"/>
    </row>
    <row r="427" spans="2:8" x14ac:dyDescent="0.2">
      <c r="B427" s="92" t="s">
        <v>71</v>
      </c>
      <c r="C427" s="92" t="s">
        <v>57</v>
      </c>
      <c r="D427" s="52"/>
      <c r="E427" s="52"/>
      <c r="F427" s="52"/>
      <c r="G427" s="52"/>
      <c r="H427" s="52">
        <f>G423-G438-G440</f>
        <v>77.354654816800007</v>
      </c>
    </row>
    <row r="428" spans="2:8" x14ac:dyDescent="0.2">
      <c r="B428" s="49" t="s">
        <v>18</v>
      </c>
      <c r="C428" s="49" t="s">
        <v>72</v>
      </c>
      <c r="D428" s="52"/>
      <c r="E428" s="52"/>
      <c r="F428" s="52"/>
      <c r="G428" s="52"/>
      <c r="H428" s="52"/>
    </row>
    <row r="429" spans="2:8" ht="25.5" x14ac:dyDescent="0.2">
      <c r="B429" s="92" t="s">
        <v>20</v>
      </c>
      <c r="C429" s="92" t="s">
        <v>151</v>
      </c>
      <c r="D429" s="52">
        <f>E429+F429+G429+H429</f>
        <v>97.322611000000009</v>
      </c>
      <c r="E429" s="52">
        <f>SUM(E430:E436)</f>
        <v>65.303301000000005</v>
      </c>
      <c r="F429" s="52">
        <f>SUM(F430:F436)</f>
        <v>12.90864</v>
      </c>
      <c r="G429" s="52">
        <f>SUM(G430:G437)</f>
        <v>18.896249000000005</v>
      </c>
      <c r="H429" s="52">
        <f>SUM(H430:H437)</f>
        <v>0.214421</v>
      </c>
    </row>
    <row r="430" spans="2:8" x14ac:dyDescent="0.2">
      <c r="B430" s="92" t="s">
        <v>74</v>
      </c>
      <c r="C430" s="92" t="s">
        <v>62</v>
      </c>
      <c r="D430" s="52">
        <f>E430+G430</f>
        <v>82.349392000000009</v>
      </c>
      <c r="E430" s="52">
        <v>65.303301000000005</v>
      </c>
      <c r="F430" s="52"/>
      <c r="G430" s="52">
        <v>17.046091000000001</v>
      </c>
      <c r="H430" s="52"/>
    </row>
    <row r="431" spans="2:8" x14ac:dyDescent="0.2">
      <c r="B431" s="92" t="s">
        <v>75</v>
      </c>
      <c r="C431" s="92" t="s">
        <v>87</v>
      </c>
      <c r="D431" s="52">
        <f>G431</f>
        <v>1.1974359999999999</v>
      </c>
      <c r="E431" s="53"/>
      <c r="F431" s="53"/>
      <c r="G431" s="52">
        <v>1.1974359999999999</v>
      </c>
      <c r="H431" s="52"/>
    </row>
    <row r="432" spans="2:8" x14ac:dyDescent="0.2">
      <c r="B432" s="92" t="s">
        <v>89</v>
      </c>
      <c r="C432" s="144" t="s">
        <v>152</v>
      </c>
      <c r="D432" s="52">
        <f>F432+G432</f>
        <v>12.90864</v>
      </c>
      <c r="E432" s="53"/>
      <c r="F432" s="52">
        <v>12.90864</v>
      </c>
      <c r="G432" s="52"/>
      <c r="H432" s="52"/>
    </row>
    <row r="433" spans="2:8" x14ac:dyDescent="0.2">
      <c r="B433" s="92" t="s">
        <v>91</v>
      </c>
      <c r="C433" s="48" t="s">
        <v>153</v>
      </c>
      <c r="D433" s="52">
        <f>G433+H433</f>
        <v>9.9080000000000001E-2</v>
      </c>
      <c r="E433" s="52"/>
      <c r="F433" s="52"/>
      <c r="G433" s="52">
        <v>9.9080000000000001E-2</v>
      </c>
      <c r="H433" s="52"/>
    </row>
    <row r="434" spans="2:8" x14ac:dyDescent="0.2">
      <c r="B434" s="92" t="s">
        <v>95</v>
      </c>
      <c r="C434" s="49" t="s">
        <v>98</v>
      </c>
      <c r="D434" s="52">
        <f>G434+H434</f>
        <v>0.45472000000000001</v>
      </c>
      <c r="E434" s="52"/>
      <c r="F434" s="52"/>
      <c r="G434" s="52">
        <v>0.45472000000000001</v>
      </c>
      <c r="H434" s="52"/>
    </row>
    <row r="435" spans="2:8" x14ac:dyDescent="0.2">
      <c r="B435" s="92" t="s">
        <v>97</v>
      </c>
      <c r="C435" s="48" t="s">
        <v>154</v>
      </c>
      <c r="D435" s="52">
        <f>G435+H435</f>
        <v>2.9680000000000002E-3</v>
      </c>
      <c r="E435" s="52"/>
      <c r="F435" s="52"/>
      <c r="G435" s="52"/>
      <c r="H435" s="52">
        <v>2.9680000000000002E-3</v>
      </c>
    </row>
    <row r="436" spans="2:8" x14ac:dyDescent="0.2">
      <c r="B436" s="92" t="s">
        <v>99</v>
      </c>
      <c r="C436" s="48" t="s">
        <v>171</v>
      </c>
      <c r="D436" s="52">
        <f>G436+H436</f>
        <v>0.10158</v>
      </c>
      <c r="E436" s="52"/>
      <c r="F436" s="52"/>
      <c r="G436" s="52"/>
      <c r="H436" s="52">
        <v>0.10158</v>
      </c>
    </row>
    <row r="437" spans="2:8" x14ac:dyDescent="0.2">
      <c r="B437" s="92" t="s">
        <v>101</v>
      </c>
      <c r="C437" s="49" t="s">
        <v>111</v>
      </c>
      <c r="D437" s="52">
        <f>G437+H437</f>
        <v>0.20879500000000001</v>
      </c>
      <c r="E437" s="52"/>
      <c r="F437" s="52"/>
      <c r="G437" s="52">
        <v>9.8921999999999996E-2</v>
      </c>
      <c r="H437" s="52">
        <v>0.109873</v>
      </c>
    </row>
    <row r="438" spans="2:8" x14ac:dyDescent="0.2">
      <c r="B438" s="92">
        <v>2</v>
      </c>
      <c r="C438" s="92" t="s">
        <v>156</v>
      </c>
      <c r="D438" s="52">
        <f>D423-D440</f>
        <v>12.679012</v>
      </c>
      <c r="E438" s="53"/>
      <c r="F438" s="53"/>
      <c r="G438" s="52">
        <f>G423*G439/100</f>
        <v>3.0375441832000001</v>
      </c>
      <c r="H438" s="52">
        <f>D438-G438</f>
        <v>9.6414678168000005</v>
      </c>
    </row>
    <row r="439" spans="2:8" x14ac:dyDescent="0.2">
      <c r="B439" s="92"/>
      <c r="C439" s="92" t="s">
        <v>77</v>
      </c>
      <c r="D439" s="52">
        <f>D438/D429*100</f>
        <v>13.027817348632373</v>
      </c>
      <c r="E439" s="53"/>
      <c r="F439" s="53"/>
      <c r="G439" s="52">
        <v>3.1280000000000001</v>
      </c>
      <c r="H439" s="52">
        <f>H438/H423*100</f>
        <v>12.429525188067071</v>
      </c>
    </row>
    <row r="440" spans="2:8" ht="25.5" x14ac:dyDescent="0.2">
      <c r="B440" s="92">
        <v>3</v>
      </c>
      <c r="C440" s="92" t="s">
        <v>157</v>
      </c>
      <c r="D440" s="52">
        <f>G440+H440+F440</f>
        <v>84.643599000000009</v>
      </c>
      <c r="E440" s="53"/>
      <c r="F440" s="52">
        <f>F441+F444</f>
        <v>6.2290000000000002E-3</v>
      </c>
      <c r="G440" s="52">
        <f>G441+G444</f>
        <v>16.715990999999999</v>
      </c>
      <c r="H440" s="52">
        <f>H441+H444</f>
        <v>67.921379000000002</v>
      </c>
    </row>
    <row r="441" spans="2:8" x14ac:dyDescent="0.2">
      <c r="B441" s="92" t="s">
        <v>79</v>
      </c>
      <c r="C441" s="92" t="s">
        <v>158</v>
      </c>
      <c r="D441" s="52">
        <f>G441+H441</f>
        <v>82.977744000000001</v>
      </c>
      <c r="E441" s="53"/>
      <c r="F441" s="52">
        <v>6.2290000000000002E-3</v>
      </c>
      <c r="G441" s="52">
        <v>15.056365</v>
      </c>
      <c r="H441" s="52">
        <v>67.921379000000002</v>
      </c>
    </row>
    <row r="442" spans="2:8" x14ac:dyDescent="0.2">
      <c r="B442" s="92"/>
      <c r="C442" s="92" t="s">
        <v>159</v>
      </c>
      <c r="D442" s="53"/>
      <c r="E442" s="53"/>
      <c r="F442" s="53"/>
      <c r="G442" s="52"/>
      <c r="H442" s="52"/>
    </row>
    <row r="443" spans="2:8" ht="25.5" x14ac:dyDescent="0.2">
      <c r="B443" s="92" t="s">
        <v>81</v>
      </c>
      <c r="C443" s="92" t="s">
        <v>160</v>
      </c>
      <c r="D443" s="53"/>
      <c r="E443" s="53"/>
      <c r="F443" s="53"/>
      <c r="G443" s="52"/>
      <c r="H443" s="52"/>
    </row>
    <row r="444" spans="2:8" ht="25.5" x14ac:dyDescent="0.2">
      <c r="B444" s="92" t="s">
        <v>83</v>
      </c>
      <c r="C444" s="92" t="s">
        <v>161</v>
      </c>
      <c r="D444" s="52">
        <f>G444</f>
        <v>1.659626</v>
      </c>
      <c r="E444" s="52"/>
      <c r="F444" s="52"/>
      <c r="G444" s="52">
        <f>G445+G446</f>
        <v>1.659626</v>
      </c>
      <c r="H444" s="52"/>
    </row>
    <row r="445" spans="2:8" x14ac:dyDescent="0.2">
      <c r="B445" s="92" t="s">
        <v>85</v>
      </c>
      <c r="C445" s="92" t="s">
        <v>62</v>
      </c>
      <c r="D445" s="52">
        <f>G445+H445</f>
        <v>0.74802000000000002</v>
      </c>
      <c r="E445" s="52"/>
      <c r="F445" s="52"/>
      <c r="G445" s="52">
        <v>0.74802000000000002</v>
      </c>
      <c r="H445" s="52"/>
    </row>
    <row r="446" spans="2:8" x14ac:dyDescent="0.2">
      <c r="B446" s="92" t="s">
        <v>86</v>
      </c>
      <c r="C446" s="92" t="s">
        <v>111</v>
      </c>
      <c r="D446" s="52">
        <f>G446+H446</f>
        <v>0.91160600000000003</v>
      </c>
      <c r="E446" s="52"/>
      <c r="F446" s="52"/>
      <c r="G446" s="52">
        <v>0.91160600000000003</v>
      </c>
      <c r="H446" s="52"/>
    </row>
    <row r="449" spans="2:8" ht="18.75" x14ac:dyDescent="0.3">
      <c r="B449" s="72" t="s">
        <v>146</v>
      </c>
      <c r="C449" s="141"/>
      <c r="D449" s="73"/>
      <c r="E449" s="73"/>
      <c r="F449" s="73"/>
      <c r="G449" s="73"/>
      <c r="H449" s="73"/>
    </row>
    <row r="450" spans="2:8" ht="18.75" x14ac:dyDescent="0.3">
      <c r="B450" s="75" t="s">
        <v>64</v>
      </c>
      <c r="C450" s="75"/>
      <c r="D450" s="76"/>
      <c r="E450" s="76"/>
      <c r="F450" s="76"/>
      <c r="G450" s="73"/>
      <c r="H450" s="73"/>
    </row>
    <row r="451" spans="2:8" ht="18.75" x14ac:dyDescent="0.25">
      <c r="B451" s="77" t="s">
        <v>65</v>
      </c>
      <c r="C451" s="93"/>
      <c r="D451" s="79"/>
      <c r="E451" s="79"/>
      <c r="F451" s="79"/>
      <c r="G451" s="79"/>
      <c r="H451" s="79"/>
    </row>
    <row r="452" spans="2:8" ht="12.75" customHeight="1" x14ac:dyDescent="0.25">
      <c r="B452" s="77"/>
      <c r="C452" s="93"/>
      <c r="D452" s="79"/>
      <c r="E452" s="79"/>
      <c r="F452" s="79"/>
      <c r="G452" s="88" t="s">
        <v>148</v>
      </c>
      <c r="H452" s="79"/>
    </row>
    <row r="453" spans="2:8" ht="25.5" x14ac:dyDescent="0.2">
      <c r="B453" s="89" t="s">
        <v>5</v>
      </c>
      <c r="C453" s="90" t="s">
        <v>56</v>
      </c>
      <c r="D453" s="91" t="s">
        <v>7</v>
      </c>
      <c r="E453" s="91" t="s">
        <v>8</v>
      </c>
      <c r="F453" s="91" t="s">
        <v>17</v>
      </c>
      <c r="G453" s="91" t="s">
        <v>57</v>
      </c>
      <c r="H453" s="91" t="s">
        <v>1</v>
      </c>
    </row>
    <row r="454" spans="2:8" x14ac:dyDescent="0.2">
      <c r="B454" s="142">
        <v>1</v>
      </c>
      <c r="C454" s="142">
        <v>2</v>
      </c>
      <c r="D454" s="142">
        <v>3</v>
      </c>
      <c r="E454" s="142">
        <v>4</v>
      </c>
      <c r="F454" s="142">
        <v>5</v>
      </c>
      <c r="G454" s="142">
        <v>6</v>
      </c>
      <c r="H454" s="142">
        <v>7</v>
      </c>
    </row>
    <row r="455" spans="2:8" ht="21.75" customHeight="1" x14ac:dyDescent="0.2">
      <c r="B455" s="143" t="s">
        <v>172</v>
      </c>
      <c r="C455" s="49"/>
      <c r="D455" s="53"/>
      <c r="E455" s="53"/>
      <c r="F455" s="53"/>
      <c r="G455" s="53"/>
      <c r="H455" s="53"/>
    </row>
    <row r="456" spans="2:8" ht="25.5" x14ac:dyDescent="0.2">
      <c r="B456" s="92">
        <v>1</v>
      </c>
      <c r="C456" s="92" t="s">
        <v>150</v>
      </c>
      <c r="D456" s="52">
        <f>D462</f>
        <v>96.821064000000021</v>
      </c>
      <c r="E456" s="52">
        <f>E462</f>
        <v>64.502482000000001</v>
      </c>
      <c r="F456" s="52">
        <f>F462</f>
        <v>14.200583999999999</v>
      </c>
      <c r="G456" s="52">
        <f>G457+G462</f>
        <v>96.628608000000014</v>
      </c>
      <c r="H456" s="52">
        <f>H460+H462</f>
        <v>76.357622141760018</v>
      </c>
    </row>
    <row r="457" spans="2:8" x14ac:dyDescent="0.2">
      <c r="B457" s="92" t="s">
        <v>13</v>
      </c>
      <c r="C457" s="92" t="s">
        <v>68</v>
      </c>
      <c r="D457" s="52"/>
      <c r="E457" s="52"/>
      <c r="F457" s="52"/>
      <c r="G457" s="52">
        <f>G458+G459</f>
        <v>78.703066000000007</v>
      </c>
      <c r="H457" s="52"/>
    </row>
    <row r="458" spans="2:8" x14ac:dyDescent="0.2">
      <c r="B458" s="92" t="s">
        <v>69</v>
      </c>
      <c r="C458" s="92" t="s">
        <v>8</v>
      </c>
      <c r="D458" s="52"/>
      <c r="E458" s="52"/>
      <c r="F458" s="52"/>
      <c r="G458" s="52">
        <f>E462</f>
        <v>64.502482000000001</v>
      </c>
      <c r="H458" s="52"/>
    </row>
    <row r="459" spans="2:8" x14ac:dyDescent="0.2">
      <c r="B459" s="92" t="s">
        <v>70</v>
      </c>
      <c r="C459" s="92" t="s">
        <v>17</v>
      </c>
      <c r="D459" s="52"/>
      <c r="E459" s="52"/>
      <c r="F459" s="52"/>
      <c r="G459" s="52">
        <f>F462</f>
        <v>14.200583999999999</v>
      </c>
      <c r="H459" s="52"/>
    </row>
    <row r="460" spans="2:8" x14ac:dyDescent="0.2">
      <c r="B460" s="92" t="s">
        <v>71</v>
      </c>
      <c r="C460" s="92" t="s">
        <v>57</v>
      </c>
      <c r="D460" s="52"/>
      <c r="E460" s="52"/>
      <c r="F460" s="52"/>
      <c r="G460" s="52"/>
      <c r="H460" s="52">
        <f>G456-G471-G473</f>
        <v>76.165166141760011</v>
      </c>
    </row>
    <row r="461" spans="2:8" x14ac:dyDescent="0.2">
      <c r="B461" s="49" t="s">
        <v>18</v>
      </c>
      <c r="C461" s="49" t="s">
        <v>72</v>
      </c>
      <c r="D461" s="52"/>
      <c r="E461" s="52"/>
      <c r="F461" s="52"/>
      <c r="G461" s="52"/>
      <c r="H461" s="52"/>
    </row>
    <row r="462" spans="2:8" ht="25.5" x14ac:dyDescent="0.2">
      <c r="B462" s="92" t="s">
        <v>20</v>
      </c>
      <c r="C462" s="92" t="s">
        <v>151</v>
      </c>
      <c r="D462" s="52">
        <f>E462+F462+G462+H462</f>
        <v>96.821064000000021</v>
      </c>
      <c r="E462" s="52">
        <f>SUM(E463:E469)</f>
        <v>64.502482000000001</v>
      </c>
      <c r="F462" s="52">
        <f>SUM(F463:F469)</f>
        <v>14.200583999999999</v>
      </c>
      <c r="G462" s="52">
        <f>SUM(G463:G470)</f>
        <v>17.925542</v>
      </c>
      <c r="H462" s="52">
        <f>SUM(H463:H470)</f>
        <v>0.19245600000000002</v>
      </c>
    </row>
    <row r="463" spans="2:8" x14ac:dyDescent="0.2">
      <c r="B463" s="92" t="s">
        <v>74</v>
      </c>
      <c r="C463" s="92" t="s">
        <v>62</v>
      </c>
      <c r="D463" s="52">
        <f>E463+G463</f>
        <v>80.506618000000003</v>
      </c>
      <c r="E463" s="52">
        <v>64.502482000000001</v>
      </c>
      <c r="F463" s="52"/>
      <c r="G463" s="52">
        <v>16.004135999999999</v>
      </c>
      <c r="H463" s="52"/>
    </row>
    <row r="464" spans="2:8" x14ac:dyDescent="0.2">
      <c r="B464" s="92" t="s">
        <v>75</v>
      </c>
      <c r="C464" s="92" t="s">
        <v>87</v>
      </c>
      <c r="D464" s="52">
        <f>G464</f>
        <v>1.2749870000000001</v>
      </c>
      <c r="E464" s="53"/>
      <c r="F464" s="53"/>
      <c r="G464" s="52">
        <v>1.2749870000000001</v>
      </c>
      <c r="H464" s="52"/>
    </row>
    <row r="465" spans="2:8" x14ac:dyDescent="0.2">
      <c r="B465" s="92" t="s">
        <v>89</v>
      </c>
      <c r="C465" s="144" t="s">
        <v>152</v>
      </c>
      <c r="D465" s="52">
        <f>F465+G465</f>
        <v>14.200583999999999</v>
      </c>
      <c r="E465" s="53"/>
      <c r="F465" s="52">
        <v>14.200583999999999</v>
      </c>
      <c r="G465" s="52"/>
      <c r="H465" s="52"/>
    </row>
    <row r="466" spans="2:8" x14ac:dyDescent="0.2">
      <c r="B466" s="92" t="s">
        <v>91</v>
      </c>
      <c r="C466" s="48" t="s">
        <v>153</v>
      </c>
      <c r="D466" s="52">
        <f>G466+H466</f>
        <v>9.0719999999999995E-2</v>
      </c>
      <c r="E466" s="52"/>
      <c r="F466" s="52"/>
      <c r="G466" s="52">
        <v>9.0719999999999995E-2</v>
      </c>
      <c r="H466" s="52"/>
    </row>
    <row r="467" spans="2:8" x14ac:dyDescent="0.2">
      <c r="B467" s="92" t="s">
        <v>95</v>
      </c>
      <c r="C467" s="49" t="s">
        <v>98</v>
      </c>
      <c r="D467" s="52">
        <f>G467+H467</f>
        <v>0.44923999999999997</v>
      </c>
      <c r="E467" s="52"/>
      <c r="F467" s="52"/>
      <c r="G467" s="52">
        <v>0.44923999999999997</v>
      </c>
      <c r="H467" s="52"/>
    </row>
    <row r="468" spans="2:8" x14ac:dyDescent="0.2">
      <c r="B468" s="92" t="s">
        <v>97</v>
      </c>
      <c r="C468" s="48" t="s">
        <v>154</v>
      </c>
      <c r="D468" s="52">
        <f>G468+H468</f>
        <v>7.5600000000000005E-4</v>
      </c>
      <c r="E468" s="52"/>
      <c r="F468" s="52"/>
      <c r="G468" s="52"/>
      <c r="H468" s="52">
        <v>7.5600000000000005E-4</v>
      </c>
    </row>
    <row r="469" spans="2:8" x14ac:dyDescent="0.2">
      <c r="B469" s="92" t="s">
        <v>99</v>
      </c>
      <c r="C469" s="48" t="s">
        <v>171</v>
      </c>
      <c r="D469" s="52">
        <f>G469+H469</f>
        <v>8.3790000000000003E-2</v>
      </c>
      <c r="E469" s="52"/>
      <c r="F469" s="52"/>
      <c r="G469" s="52"/>
      <c r="H469" s="52">
        <v>8.3790000000000003E-2</v>
      </c>
    </row>
    <row r="470" spans="2:8" x14ac:dyDescent="0.2">
      <c r="B470" s="92" t="s">
        <v>101</v>
      </c>
      <c r="C470" s="49" t="s">
        <v>111</v>
      </c>
      <c r="D470" s="52">
        <f>G470+H470</f>
        <v>0.214369</v>
      </c>
      <c r="E470" s="52"/>
      <c r="F470" s="52"/>
      <c r="G470" s="52">
        <v>0.106459</v>
      </c>
      <c r="H470" s="52">
        <v>0.10791000000000001</v>
      </c>
    </row>
    <row r="471" spans="2:8" x14ac:dyDescent="0.2">
      <c r="B471" s="92">
        <v>2</v>
      </c>
      <c r="C471" s="92" t="s">
        <v>156</v>
      </c>
      <c r="D471" s="52">
        <f>D456-D473</f>
        <v>11.97929000000002</v>
      </c>
      <c r="E471" s="53"/>
      <c r="F471" s="53"/>
      <c r="G471" s="52">
        <f>G456*G472/100</f>
        <v>3.0225428582400009</v>
      </c>
      <c r="H471" s="52">
        <f>D471-G471</f>
        <v>8.9567471417600188</v>
      </c>
    </row>
    <row r="472" spans="2:8" x14ac:dyDescent="0.2">
      <c r="B472" s="92"/>
      <c r="C472" s="92" t="s">
        <v>77</v>
      </c>
      <c r="D472" s="52">
        <f>D471/D462*100</f>
        <v>12.3726072665345</v>
      </c>
      <c r="E472" s="53"/>
      <c r="F472" s="53"/>
      <c r="G472" s="52">
        <v>3.1280000000000001</v>
      </c>
      <c r="H472" s="52">
        <f>H471/H456*100</f>
        <v>11.729997465258377</v>
      </c>
    </row>
    <row r="473" spans="2:8" ht="25.5" x14ac:dyDescent="0.2">
      <c r="B473" s="92">
        <v>3</v>
      </c>
      <c r="C473" s="92" t="s">
        <v>157</v>
      </c>
      <c r="D473" s="52">
        <f>G473+H473+F473</f>
        <v>84.841774000000001</v>
      </c>
      <c r="E473" s="53"/>
      <c r="F473" s="52">
        <f>F474+F477</f>
        <v>0</v>
      </c>
      <c r="G473" s="52">
        <f>G474+G477</f>
        <v>17.440898999999998</v>
      </c>
      <c r="H473" s="52">
        <f>H474+H477</f>
        <v>67.400874999999999</v>
      </c>
    </row>
    <row r="474" spans="2:8" x14ac:dyDescent="0.2">
      <c r="B474" s="92" t="s">
        <v>79</v>
      </c>
      <c r="C474" s="92" t="s">
        <v>158</v>
      </c>
      <c r="D474" s="52">
        <f>G474+H474</f>
        <v>83.102559999999997</v>
      </c>
      <c r="E474" s="53"/>
      <c r="F474" s="52"/>
      <c r="G474" s="52">
        <v>15.701684999999999</v>
      </c>
      <c r="H474" s="52">
        <v>67.400874999999999</v>
      </c>
    </row>
    <row r="475" spans="2:8" x14ac:dyDescent="0.2">
      <c r="B475" s="92"/>
      <c r="C475" s="92" t="s">
        <v>159</v>
      </c>
      <c r="D475" s="53"/>
      <c r="E475" s="53"/>
      <c r="F475" s="53"/>
      <c r="G475" s="52"/>
      <c r="H475" s="52"/>
    </row>
    <row r="476" spans="2:8" ht="25.5" x14ac:dyDescent="0.2">
      <c r="B476" s="92" t="s">
        <v>81</v>
      </c>
      <c r="C476" s="92" t="s">
        <v>160</v>
      </c>
      <c r="D476" s="53"/>
      <c r="E476" s="53"/>
      <c r="F476" s="53"/>
      <c r="G476" s="52"/>
      <c r="H476" s="52"/>
    </row>
    <row r="477" spans="2:8" ht="25.5" x14ac:dyDescent="0.2">
      <c r="B477" s="92" t="s">
        <v>83</v>
      </c>
      <c r="C477" s="92" t="s">
        <v>161</v>
      </c>
      <c r="D477" s="52">
        <f>G477</f>
        <v>1.739214</v>
      </c>
      <c r="E477" s="52"/>
      <c r="F477" s="52"/>
      <c r="G477" s="52">
        <f>G478+G479</f>
        <v>1.739214</v>
      </c>
      <c r="H477" s="52"/>
    </row>
    <row r="478" spans="2:8" x14ac:dyDescent="0.2">
      <c r="B478" s="92" t="s">
        <v>85</v>
      </c>
      <c r="C478" s="92" t="s">
        <v>62</v>
      </c>
      <c r="D478" s="52">
        <f>G478+H478</f>
        <v>0.76319400000000004</v>
      </c>
      <c r="E478" s="52"/>
      <c r="F478" s="52"/>
      <c r="G478" s="52">
        <v>0.76319400000000004</v>
      </c>
      <c r="H478" s="52"/>
    </row>
    <row r="479" spans="2:8" x14ac:dyDescent="0.2">
      <c r="B479" s="92" t="s">
        <v>86</v>
      </c>
      <c r="C479" s="92" t="s">
        <v>111</v>
      </c>
      <c r="D479" s="52">
        <f>G479+H479</f>
        <v>0.97602</v>
      </c>
      <c r="E479" s="52"/>
      <c r="F479" s="52"/>
      <c r="G479" s="52">
        <v>0.97602</v>
      </c>
      <c r="H479" s="52"/>
    </row>
    <row r="482" spans="2:9" ht="18.75" x14ac:dyDescent="0.3">
      <c r="B482" s="72" t="s">
        <v>146</v>
      </c>
      <c r="C482" s="141"/>
      <c r="D482" s="73"/>
      <c r="E482" s="73"/>
      <c r="F482" s="73"/>
      <c r="G482" s="73"/>
      <c r="H482" s="73"/>
    </row>
    <row r="483" spans="2:9" ht="18.75" x14ac:dyDescent="0.3">
      <c r="B483" s="75" t="s">
        <v>64</v>
      </c>
      <c r="C483" s="75"/>
      <c r="D483" s="76"/>
      <c r="E483" s="76"/>
      <c r="F483" s="76"/>
      <c r="G483" s="73"/>
      <c r="H483" s="73"/>
    </row>
    <row r="484" spans="2:9" ht="18.75" x14ac:dyDescent="0.25">
      <c r="B484" s="77" t="s">
        <v>65</v>
      </c>
      <c r="C484" s="93"/>
      <c r="D484" s="79"/>
      <c r="E484" s="79"/>
      <c r="F484" s="79"/>
      <c r="G484" s="79"/>
      <c r="H484" s="79"/>
    </row>
    <row r="485" spans="2:9" ht="16.5" thickBot="1" x14ac:dyDescent="0.3">
      <c r="B485" s="145"/>
      <c r="C485" s="145"/>
      <c r="D485" s="145"/>
      <c r="E485" s="145"/>
      <c r="F485" s="145"/>
      <c r="G485" s="145"/>
      <c r="H485" s="146" t="s">
        <v>175</v>
      </c>
      <c r="I485" s="145"/>
    </row>
    <row r="486" spans="2:9" ht="31.5" x14ac:dyDescent="0.25">
      <c r="B486" s="1" t="s">
        <v>5</v>
      </c>
      <c r="C486" s="2" t="s">
        <v>2</v>
      </c>
      <c r="D486" s="3" t="s">
        <v>6</v>
      </c>
      <c r="E486" s="2" t="s">
        <v>7</v>
      </c>
      <c r="F486" s="2" t="s">
        <v>8</v>
      </c>
      <c r="G486" s="2" t="s">
        <v>9</v>
      </c>
      <c r="H486" s="2" t="s">
        <v>10</v>
      </c>
      <c r="I486" s="4" t="s">
        <v>1</v>
      </c>
    </row>
    <row r="487" spans="2:9" x14ac:dyDescent="0.2">
      <c r="B487" s="5">
        <v>1</v>
      </c>
      <c r="C487" s="6">
        <v>2</v>
      </c>
      <c r="D487" s="6">
        <v>3</v>
      </c>
      <c r="E487" s="6">
        <v>4</v>
      </c>
      <c r="F487" s="6">
        <v>5</v>
      </c>
      <c r="G487" s="6">
        <v>6</v>
      </c>
      <c r="H487" s="6">
        <v>7</v>
      </c>
      <c r="I487" s="7">
        <v>8</v>
      </c>
    </row>
    <row r="488" spans="2:9" x14ac:dyDescent="0.2">
      <c r="B488" s="117">
        <v>1</v>
      </c>
      <c r="C488" s="127" t="s">
        <v>11</v>
      </c>
      <c r="D488" s="119" t="s">
        <v>12</v>
      </c>
      <c r="E488" s="120">
        <f>E496</f>
        <v>89400583</v>
      </c>
      <c r="F488" s="120">
        <f>F496</f>
        <v>59009157</v>
      </c>
      <c r="G488" s="120">
        <f>G496</f>
        <v>13410711</v>
      </c>
      <c r="H488" s="120">
        <f>H489+H496</f>
        <v>89291579</v>
      </c>
      <c r="I488" s="121">
        <f>I493+I496</f>
        <v>71650548.814386085</v>
      </c>
    </row>
    <row r="489" spans="2:9" x14ac:dyDescent="0.2">
      <c r="B489" s="117" t="s">
        <v>13</v>
      </c>
      <c r="C489" s="127" t="s">
        <v>14</v>
      </c>
      <c r="D489" s="119" t="s">
        <v>12</v>
      </c>
      <c r="E489" s="122" t="s">
        <v>15</v>
      </c>
      <c r="F489" s="122" t="s">
        <v>15</v>
      </c>
      <c r="G489" s="122"/>
      <c r="H489" s="122">
        <f>H491+H492</f>
        <v>72419868</v>
      </c>
      <c r="I489" s="123"/>
    </row>
    <row r="490" spans="2:9" x14ac:dyDescent="0.2">
      <c r="B490" s="117"/>
      <c r="C490" s="127" t="s">
        <v>16</v>
      </c>
      <c r="D490" s="119"/>
      <c r="E490" s="122" t="s">
        <v>15</v>
      </c>
      <c r="F490" s="122" t="s">
        <v>15</v>
      </c>
      <c r="G490" s="122" t="s">
        <v>15</v>
      </c>
      <c r="H490" s="122" t="s">
        <v>15</v>
      </c>
      <c r="I490" s="123" t="s">
        <v>15</v>
      </c>
    </row>
    <row r="491" spans="2:9" x14ac:dyDescent="0.2">
      <c r="B491" s="117"/>
      <c r="C491" s="127" t="s">
        <v>8</v>
      </c>
      <c r="D491" s="119" t="s">
        <v>12</v>
      </c>
      <c r="E491" s="122" t="s">
        <v>15</v>
      </c>
      <c r="F491" s="122" t="s">
        <v>15</v>
      </c>
      <c r="G491" s="122"/>
      <c r="H491" s="120">
        <f>F511</f>
        <v>59009157</v>
      </c>
      <c r="I491" s="123"/>
    </row>
    <row r="492" spans="2:9" x14ac:dyDescent="0.2">
      <c r="B492" s="117"/>
      <c r="C492" s="127" t="s">
        <v>17</v>
      </c>
      <c r="D492" s="119" t="s">
        <v>12</v>
      </c>
      <c r="E492" s="122" t="s">
        <v>15</v>
      </c>
      <c r="F492" s="122" t="s">
        <v>15</v>
      </c>
      <c r="G492" s="122" t="s">
        <v>15</v>
      </c>
      <c r="H492" s="122">
        <f>G488-G500</f>
        <v>13410711</v>
      </c>
      <c r="I492" s="123"/>
    </row>
    <row r="493" spans="2:9" x14ac:dyDescent="0.2">
      <c r="B493" s="117"/>
      <c r="C493" s="127" t="s">
        <v>0</v>
      </c>
      <c r="D493" s="119" t="s">
        <v>12</v>
      </c>
      <c r="E493" s="122" t="s">
        <v>15</v>
      </c>
      <c r="F493" s="122" t="s">
        <v>15</v>
      </c>
      <c r="G493" s="122" t="s">
        <v>15</v>
      </c>
      <c r="H493" s="122" t="s">
        <v>15</v>
      </c>
      <c r="I493" s="121">
        <f>H512</f>
        <v>71541544.814386085</v>
      </c>
    </row>
    <row r="494" spans="2:9" x14ac:dyDescent="0.2">
      <c r="B494" s="117" t="s">
        <v>18</v>
      </c>
      <c r="C494" s="127" t="s">
        <v>19</v>
      </c>
      <c r="D494" s="119" t="s">
        <v>12</v>
      </c>
      <c r="E494" s="122"/>
      <c r="F494" s="122"/>
      <c r="G494" s="122"/>
      <c r="H494" s="122"/>
      <c r="I494" s="123"/>
    </row>
    <row r="495" spans="2:9" x14ac:dyDescent="0.2">
      <c r="B495" s="117" t="s">
        <v>20</v>
      </c>
      <c r="C495" s="127" t="s">
        <v>21</v>
      </c>
      <c r="D495" s="119" t="s">
        <v>12</v>
      </c>
      <c r="E495" s="122"/>
      <c r="F495" s="124"/>
      <c r="G495" s="122"/>
      <c r="H495" s="122"/>
      <c r="I495" s="123"/>
    </row>
    <row r="496" spans="2:9" x14ac:dyDescent="0.2">
      <c r="B496" s="117" t="s">
        <v>22</v>
      </c>
      <c r="C496" s="127" t="s">
        <v>23</v>
      </c>
      <c r="D496" s="119" t="s">
        <v>12</v>
      </c>
      <c r="E496" s="120">
        <f>F496+G496+H496+I496</f>
        <v>89400583</v>
      </c>
      <c r="F496" s="124">
        <v>59009157</v>
      </c>
      <c r="G496" s="122">
        <v>13410711</v>
      </c>
      <c r="H496" s="122">
        <v>16871711</v>
      </c>
      <c r="I496" s="123">
        <v>109004</v>
      </c>
    </row>
    <row r="497" spans="2:9" x14ac:dyDescent="0.2">
      <c r="B497" s="117" t="s">
        <v>24</v>
      </c>
      <c r="C497" s="127" t="s">
        <v>25</v>
      </c>
      <c r="D497" s="119" t="s">
        <v>12</v>
      </c>
      <c r="E497" s="120">
        <f>E488-E500</f>
        <v>10290013</v>
      </c>
      <c r="F497" s="120">
        <f>F488-F499-F503-F505-F511</f>
        <v>0</v>
      </c>
      <c r="G497" s="120"/>
      <c r="H497" s="120">
        <f>E488*H498/100</f>
        <v>2660183.1856139097</v>
      </c>
      <c r="I497" s="121">
        <f>E497-H497</f>
        <v>7629829.8143860903</v>
      </c>
    </row>
    <row r="498" spans="2:9" x14ac:dyDescent="0.2">
      <c r="B498" s="117" t="s">
        <v>26</v>
      </c>
      <c r="C498" s="127" t="s">
        <v>27</v>
      </c>
      <c r="D498" s="119"/>
      <c r="E498" s="125">
        <f>E497/E488*100</f>
        <v>11.510006595818284</v>
      </c>
      <c r="F498" s="126"/>
      <c r="G498" s="126"/>
      <c r="H498" s="133">
        <v>2.9755769999999999</v>
      </c>
      <c r="I498" s="129">
        <f>I497/I488*100</f>
        <v>10.648669048092712</v>
      </c>
    </row>
    <row r="499" spans="2:9" ht="25.5" x14ac:dyDescent="0.2">
      <c r="B499" s="117" t="s">
        <v>28</v>
      </c>
      <c r="C499" s="127" t="s">
        <v>29</v>
      </c>
      <c r="D499" s="119" t="s">
        <v>12</v>
      </c>
      <c r="E499" s="128">
        <f>F499+G499+H499+I499</f>
        <v>0</v>
      </c>
      <c r="F499" s="126">
        <v>0</v>
      </c>
      <c r="G499" s="126">
        <v>0</v>
      </c>
      <c r="H499" s="126">
        <v>0</v>
      </c>
      <c r="I499" s="129">
        <v>0</v>
      </c>
    </row>
    <row r="500" spans="2:9" x14ac:dyDescent="0.2">
      <c r="B500" s="117" t="s">
        <v>30</v>
      </c>
      <c r="C500" s="127" t="s">
        <v>31</v>
      </c>
      <c r="D500" s="119" t="s">
        <v>12</v>
      </c>
      <c r="E500" s="128">
        <f>I500+H500+G500</f>
        <v>79110570</v>
      </c>
      <c r="F500" s="130"/>
      <c r="G500" s="128">
        <f>G503+G505</f>
        <v>0</v>
      </c>
      <c r="H500" s="128">
        <f>H503+H505</f>
        <v>15089851</v>
      </c>
      <c r="I500" s="131">
        <f>I503</f>
        <v>64020719</v>
      </c>
    </row>
    <row r="501" spans="2:9" x14ac:dyDescent="0.2">
      <c r="B501" s="117" t="s">
        <v>32</v>
      </c>
      <c r="C501" s="127" t="s">
        <v>33</v>
      </c>
      <c r="D501" s="119" t="s">
        <v>12</v>
      </c>
      <c r="E501" s="128"/>
      <c r="F501" s="130"/>
      <c r="G501" s="147"/>
      <c r="H501" s="128"/>
      <c r="I501" s="131"/>
    </row>
    <row r="502" spans="2:9" x14ac:dyDescent="0.2">
      <c r="B502" s="117"/>
      <c r="C502" s="127" t="s">
        <v>34</v>
      </c>
      <c r="D502" s="119"/>
      <c r="E502" s="128"/>
      <c r="F502" s="130"/>
      <c r="G502" s="130"/>
      <c r="H502" s="128"/>
      <c r="I502" s="131"/>
    </row>
    <row r="503" spans="2:9" x14ac:dyDescent="0.2">
      <c r="B503" s="117"/>
      <c r="C503" s="127" t="s">
        <v>35</v>
      </c>
      <c r="D503" s="119" t="s">
        <v>12</v>
      </c>
      <c r="E503" s="128">
        <f>H503+I503</f>
        <v>77414910</v>
      </c>
      <c r="F503" s="130"/>
      <c r="G503" s="50"/>
      <c r="H503" s="128">
        <v>13394191</v>
      </c>
      <c r="I503" s="131">
        <v>64020719</v>
      </c>
    </row>
    <row r="504" spans="2:9" x14ac:dyDescent="0.2">
      <c r="B504" s="117"/>
      <c r="C504" s="127" t="s">
        <v>36</v>
      </c>
      <c r="D504" s="119" t="s">
        <v>12</v>
      </c>
      <c r="E504" s="128"/>
      <c r="F504" s="130"/>
      <c r="G504" s="130"/>
      <c r="H504" s="128"/>
      <c r="I504" s="131"/>
    </row>
    <row r="505" spans="2:9" ht="25.5" x14ac:dyDescent="0.2">
      <c r="B505" s="117" t="s">
        <v>37</v>
      </c>
      <c r="C505" s="127" t="s">
        <v>38</v>
      </c>
      <c r="D505" s="119" t="s">
        <v>12</v>
      </c>
      <c r="E505" s="128">
        <f>H505</f>
        <v>1695660</v>
      </c>
      <c r="F505" s="130"/>
      <c r="G505" s="130"/>
      <c r="H505" s="128">
        <v>1695660</v>
      </c>
      <c r="I505" s="131"/>
    </row>
    <row r="506" spans="2:9" x14ac:dyDescent="0.2">
      <c r="B506" s="117" t="s">
        <v>39</v>
      </c>
      <c r="C506" s="148" t="s">
        <v>40</v>
      </c>
      <c r="D506" s="119" t="s">
        <v>12</v>
      </c>
      <c r="E506" s="128"/>
      <c r="F506" s="132"/>
      <c r="G506" s="132"/>
      <c r="H506" s="132"/>
      <c r="I506" s="129"/>
    </row>
    <row r="507" spans="2:9" x14ac:dyDescent="0.2">
      <c r="B507" s="117" t="s">
        <v>41</v>
      </c>
      <c r="C507" s="127" t="s">
        <v>42</v>
      </c>
      <c r="D507" s="119" t="s">
        <v>12</v>
      </c>
      <c r="E507" s="128"/>
      <c r="F507" s="132"/>
      <c r="G507" s="132"/>
      <c r="H507" s="132"/>
      <c r="I507" s="129"/>
    </row>
    <row r="508" spans="2:9" x14ac:dyDescent="0.2">
      <c r="B508" s="117" t="s">
        <v>43</v>
      </c>
      <c r="C508" s="127" t="s">
        <v>44</v>
      </c>
      <c r="D508" s="119" t="s">
        <v>12</v>
      </c>
      <c r="E508" s="132" t="s">
        <v>15</v>
      </c>
      <c r="F508" s="132"/>
      <c r="G508" s="132"/>
      <c r="H508" s="132"/>
      <c r="I508" s="129" t="s">
        <v>15</v>
      </c>
    </row>
    <row r="509" spans="2:9" x14ac:dyDescent="0.2">
      <c r="B509" s="117"/>
      <c r="C509" s="127" t="s">
        <v>45</v>
      </c>
      <c r="D509" s="119"/>
      <c r="E509" s="132" t="s">
        <v>15</v>
      </c>
      <c r="F509" s="132" t="s">
        <v>15</v>
      </c>
      <c r="G509" s="132" t="s">
        <v>15</v>
      </c>
      <c r="H509" s="132" t="s">
        <v>15</v>
      </c>
      <c r="I509" s="129" t="s">
        <v>15</v>
      </c>
    </row>
    <row r="510" spans="2:9" x14ac:dyDescent="0.2">
      <c r="B510" s="117"/>
      <c r="C510" s="127" t="s">
        <v>17</v>
      </c>
      <c r="D510" s="119" t="s">
        <v>12</v>
      </c>
      <c r="E510" s="132" t="s">
        <v>15</v>
      </c>
      <c r="F510" s="132"/>
      <c r="G510" s="132" t="s">
        <v>15</v>
      </c>
      <c r="H510" s="132" t="s">
        <v>15</v>
      </c>
      <c r="I510" s="129" t="s">
        <v>15</v>
      </c>
    </row>
    <row r="511" spans="2:9" x14ac:dyDescent="0.2">
      <c r="B511" s="117"/>
      <c r="C511" s="127" t="s">
        <v>0</v>
      </c>
      <c r="D511" s="119" t="s">
        <v>12</v>
      </c>
      <c r="E511" s="132" t="s">
        <v>15</v>
      </c>
      <c r="F511" s="130">
        <f>F488</f>
        <v>59009157</v>
      </c>
      <c r="G511" s="130">
        <f>G488-G500</f>
        <v>13410711</v>
      </c>
      <c r="H511" s="132" t="s">
        <v>15</v>
      </c>
      <c r="I511" s="129" t="s">
        <v>15</v>
      </c>
    </row>
    <row r="512" spans="2:9" x14ac:dyDescent="0.2">
      <c r="B512" s="117"/>
      <c r="C512" s="127" t="s">
        <v>1</v>
      </c>
      <c r="D512" s="119" t="s">
        <v>12</v>
      </c>
      <c r="E512" s="132" t="s">
        <v>15</v>
      </c>
      <c r="F512" s="132"/>
      <c r="G512" s="132"/>
      <c r="H512" s="130">
        <f>H488-H500-H497</f>
        <v>71541544.814386085</v>
      </c>
      <c r="I512" s="129" t="s">
        <v>15</v>
      </c>
    </row>
    <row r="513" spans="2:9" x14ac:dyDescent="0.2">
      <c r="B513" s="117" t="s">
        <v>46</v>
      </c>
      <c r="C513" s="127" t="s">
        <v>47</v>
      </c>
      <c r="D513" s="119" t="s">
        <v>12</v>
      </c>
      <c r="E513" s="128">
        <v>12144100</v>
      </c>
      <c r="F513" s="132"/>
      <c r="G513" s="132"/>
      <c r="H513" s="128">
        <f>E488*H514/100</f>
        <v>2660183.1856139097</v>
      </c>
      <c r="I513" s="131">
        <f>E513-H513</f>
        <v>9483916.8143860903</v>
      </c>
    </row>
    <row r="514" spans="2:9" x14ac:dyDescent="0.2">
      <c r="B514" s="117" t="s">
        <v>48</v>
      </c>
      <c r="C514" s="127" t="s">
        <v>49</v>
      </c>
      <c r="D514" s="119"/>
      <c r="E514" s="133">
        <v>12.465736</v>
      </c>
      <c r="F514" s="132"/>
      <c r="G514" s="132"/>
      <c r="H514" s="133">
        <v>2.9755769999999999</v>
      </c>
      <c r="I514" s="134">
        <v>12.184544000000001</v>
      </c>
    </row>
    <row r="515" spans="2:9" ht="25.5" x14ac:dyDescent="0.2">
      <c r="B515" s="117" t="s">
        <v>50</v>
      </c>
      <c r="C515" s="135" t="s">
        <v>51</v>
      </c>
      <c r="D515" s="119" t="s">
        <v>12</v>
      </c>
      <c r="E515" s="128">
        <f>E497-E513</f>
        <v>-1854087</v>
      </c>
      <c r="F515" s="132"/>
      <c r="G515" s="132"/>
      <c r="H515" s="128">
        <f>H497-H513</f>
        <v>0</v>
      </c>
      <c r="I515" s="131">
        <f>I497-I513</f>
        <v>-1854087</v>
      </c>
    </row>
    <row r="516" spans="2:9" ht="13.5" thickBot="1" x14ac:dyDescent="0.25">
      <c r="B516" s="136" t="s">
        <v>52</v>
      </c>
      <c r="C516" s="137" t="s">
        <v>49</v>
      </c>
      <c r="D516" s="138"/>
      <c r="E516" s="139">
        <f>E515/E488*100</f>
        <v>-2.0739092943051611</v>
      </c>
      <c r="F516" s="139"/>
      <c r="G516" s="139"/>
      <c r="H516" s="139"/>
      <c r="I516" s="140">
        <f>E516</f>
        <v>-2.0739092943051611</v>
      </c>
    </row>
  </sheetData>
  <mergeCells count="9">
    <mergeCell ref="B1:I1"/>
    <mergeCell ref="B37:I37"/>
    <mergeCell ref="B72:I72"/>
    <mergeCell ref="B107:I107"/>
    <mergeCell ref="B282:I282"/>
    <mergeCell ref="B247:I247"/>
    <mergeCell ref="B212:I212"/>
    <mergeCell ref="B177:I177"/>
    <mergeCell ref="B142:I142"/>
  </mergeCells>
  <phoneticPr fontId="10" type="noConversion"/>
  <pageMargins left="0.19685039370078741" right="0.19685039370078741" top="0.39370078740157483" bottom="0.19685039370078741" header="0.51181102362204722" footer="0.51181102362204722"/>
  <pageSetup paperSize="9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3"/>
  <sheetViews>
    <sheetView zoomScale="90" zoomScaleNormal="90" workbookViewId="0">
      <selection activeCell="G31" sqref="G31"/>
    </sheetView>
  </sheetViews>
  <sheetFormatPr defaultRowHeight="12.75" x14ac:dyDescent="0.2"/>
  <cols>
    <col min="1" max="1" width="4" customWidth="1"/>
    <col min="2" max="6" width="12.140625" customWidth="1"/>
    <col min="7" max="7" width="12.28515625" customWidth="1"/>
  </cols>
  <sheetData>
    <row r="1" spans="2:16" s="149" customFormat="1" ht="18" x14ac:dyDescent="0.25">
      <c r="B1" s="150" t="s">
        <v>112</v>
      </c>
      <c r="C1" s="150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4" spans="2:16" s="41" customFormat="1" ht="27" customHeight="1" x14ac:dyDescent="0.2">
      <c r="B4" s="68" t="s">
        <v>113</v>
      </c>
      <c r="C4" s="69" t="s">
        <v>114</v>
      </c>
      <c r="D4" s="70"/>
      <c r="E4" s="70"/>
      <c r="F4" s="71"/>
    </row>
    <row r="5" spans="2:16" x14ac:dyDescent="0.2">
      <c r="B5" s="68"/>
      <c r="C5" s="63" t="s">
        <v>17</v>
      </c>
      <c r="D5" s="46" t="s">
        <v>0</v>
      </c>
      <c r="E5" s="46" t="s">
        <v>1</v>
      </c>
      <c r="F5" s="46" t="s">
        <v>115</v>
      </c>
    </row>
    <row r="6" spans="2:16" ht="21.75" customHeight="1" x14ac:dyDescent="0.2">
      <c r="B6" s="152" t="s">
        <v>64</v>
      </c>
      <c r="C6" s="153"/>
      <c r="D6" s="153"/>
      <c r="E6" s="153"/>
      <c r="F6" s="154"/>
    </row>
    <row r="7" spans="2:16" ht="21.75" customHeight="1" x14ac:dyDescent="0.2">
      <c r="B7" s="46" t="s">
        <v>116</v>
      </c>
      <c r="C7" s="63" t="s">
        <v>169</v>
      </c>
      <c r="D7" s="46">
        <v>14381.718999999999</v>
      </c>
      <c r="E7" s="46">
        <v>49251.892</v>
      </c>
      <c r="F7" s="46">
        <f t="shared" ref="F7:F15" si="0">D7+E7</f>
        <v>63633.610999999997</v>
      </c>
    </row>
    <row r="8" spans="2:16" ht="21.75" customHeight="1" x14ac:dyDescent="0.2">
      <c r="B8" s="46" t="s">
        <v>117</v>
      </c>
      <c r="C8" s="63" t="s">
        <v>169</v>
      </c>
      <c r="D8" s="46">
        <v>17984.923999999999</v>
      </c>
      <c r="E8" s="46">
        <v>61635.923999999999</v>
      </c>
      <c r="F8" s="46">
        <f t="shared" si="0"/>
        <v>79620.847999999998</v>
      </c>
    </row>
    <row r="9" spans="2:16" ht="21.75" customHeight="1" x14ac:dyDescent="0.2">
      <c r="B9" s="46" t="s">
        <v>118</v>
      </c>
      <c r="C9" s="63" t="s">
        <v>169</v>
      </c>
      <c r="D9" s="46">
        <v>18637.008999999998</v>
      </c>
      <c r="E9" s="46">
        <v>61150.815999999999</v>
      </c>
      <c r="F9" s="46">
        <f t="shared" si="0"/>
        <v>79787.824999999997</v>
      </c>
    </row>
    <row r="10" spans="2:16" ht="21.75" customHeight="1" x14ac:dyDescent="0.2">
      <c r="B10" s="46" t="s">
        <v>119</v>
      </c>
      <c r="C10" s="63" t="s">
        <v>169</v>
      </c>
      <c r="D10" s="46">
        <v>19944.844000000001</v>
      </c>
      <c r="E10" s="46">
        <v>62021.273999999998</v>
      </c>
      <c r="F10" s="46">
        <f t="shared" si="0"/>
        <v>81966.118000000002</v>
      </c>
    </row>
    <row r="11" spans="2:16" ht="21.75" customHeight="1" x14ac:dyDescent="0.2">
      <c r="B11" s="58" t="s">
        <v>120</v>
      </c>
      <c r="C11" s="63" t="s">
        <v>169</v>
      </c>
      <c r="D11" s="46">
        <v>21632.724999999999</v>
      </c>
      <c r="E11" s="46">
        <v>63516.091999999997</v>
      </c>
      <c r="F11" s="46">
        <f t="shared" si="0"/>
        <v>85148.816999999995</v>
      </c>
    </row>
    <row r="12" spans="2:16" ht="21.75" customHeight="1" x14ac:dyDescent="0.2">
      <c r="B12" s="59" t="s">
        <v>121</v>
      </c>
      <c r="C12" s="63" t="s">
        <v>169</v>
      </c>
      <c r="D12" s="46">
        <v>23130.282999999999</v>
      </c>
      <c r="E12" s="46">
        <v>62711.79</v>
      </c>
      <c r="F12" s="46">
        <f t="shared" si="0"/>
        <v>85842.073000000004</v>
      </c>
    </row>
    <row r="13" spans="2:16" ht="21.75" customHeight="1" x14ac:dyDescent="0.2">
      <c r="B13" s="60" t="s">
        <v>138</v>
      </c>
      <c r="C13" s="63" t="s">
        <v>169</v>
      </c>
      <c r="D13" s="46">
        <v>20603.61</v>
      </c>
      <c r="E13" s="46">
        <v>62145.366000000002</v>
      </c>
      <c r="F13" s="46">
        <f t="shared" si="0"/>
        <v>82748.975999999995</v>
      </c>
    </row>
    <row r="14" spans="2:16" ht="21.75" customHeight="1" x14ac:dyDescent="0.2">
      <c r="B14" s="60" t="s">
        <v>142</v>
      </c>
      <c r="C14" s="63" t="s">
        <v>169</v>
      </c>
      <c r="D14" s="58">
        <v>19523.618999999999</v>
      </c>
      <c r="E14" s="58">
        <v>63846.186999999998</v>
      </c>
      <c r="F14" s="58">
        <f t="shared" si="0"/>
        <v>83369.805999999997</v>
      </c>
    </row>
    <row r="15" spans="2:16" ht="21.75" customHeight="1" x14ac:dyDescent="0.2">
      <c r="B15" s="60" t="s">
        <v>145</v>
      </c>
      <c r="C15" s="63" t="s">
        <v>169</v>
      </c>
      <c r="D15" s="46">
        <v>18884.652999999998</v>
      </c>
      <c r="E15" s="46">
        <v>66183.093999999997</v>
      </c>
      <c r="F15" s="58">
        <f t="shared" si="0"/>
        <v>85067.747000000003</v>
      </c>
    </row>
    <row r="16" spans="2:16" ht="21.75" customHeight="1" x14ac:dyDescent="0.2">
      <c r="B16" s="155" t="s">
        <v>147</v>
      </c>
      <c r="C16" s="156"/>
      <c r="D16" s="156"/>
      <c r="E16" s="156"/>
      <c r="F16" s="157"/>
    </row>
    <row r="17" spans="2:6" ht="21.75" customHeight="1" x14ac:dyDescent="0.2">
      <c r="B17" s="61" t="s">
        <v>164</v>
      </c>
      <c r="C17" s="63" t="s">
        <v>169</v>
      </c>
      <c r="D17" s="46">
        <v>19017.620999999999</v>
      </c>
      <c r="E17" s="46">
        <v>68179.574999999997</v>
      </c>
      <c r="F17" s="62">
        <f t="shared" ref="F17:F18" si="1">D17+E17</f>
        <v>87197.195999999996</v>
      </c>
    </row>
    <row r="18" spans="2:6" ht="21.75" customHeight="1" x14ac:dyDescent="0.2">
      <c r="B18" s="46" t="s">
        <v>165</v>
      </c>
      <c r="C18" s="63" t="s">
        <v>169</v>
      </c>
      <c r="D18" s="46">
        <v>17846.689999999999</v>
      </c>
      <c r="E18" s="46">
        <v>67376.608999999997</v>
      </c>
      <c r="F18" s="62">
        <f t="shared" si="1"/>
        <v>85223.298999999999</v>
      </c>
    </row>
    <row r="19" spans="2:6" ht="21.75" customHeight="1" x14ac:dyDescent="0.2">
      <c r="B19" s="152" t="s">
        <v>64</v>
      </c>
      <c r="C19" s="153"/>
      <c r="D19" s="153"/>
      <c r="E19" s="153"/>
      <c r="F19" s="154"/>
    </row>
    <row r="20" spans="2:6" ht="21.75" customHeight="1" x14ac:dyDescent="0.2">
      <c r="B20" s="47" t="s">
        <v>167</v>
      </c>
      <c r="C20" s="63" t="s">
        <v>169</v>
      </c>
      <c r="D20" s="47">
        <v>16854.652999999998</v>
      </c>
      <c r="E20" s="47">
        <v>65353.870999999999</v>
      </c>
      <c r="F20" s="62">
        <f t="shared" ref="F20" si="2">D20+E20</f>
        <v>82208.524000000005</v>
      </c>
    </row>
    <row r="21" spans="2:6" ht="21.75" customHeight="1" x14ac:dyDescent="0.2">
      <c r="B21" s="63" t="s">
        <v>168</v>
      </c>
      <c r="C21" s="63">
        <v>6.2290000000000001</v>
      </c>
      <c r="D21" s="63">
        <v>16715.991000000002</v>
      </c>
      <c r="E21" s="63">
        <v>67921.379000000001</v>
      </c>
      <c r="F21" s="62">
        <f>D21+E21+C21</f>
        <v>84643.599000000002</v>
      </c>
    </row>
    <row r="22" spans="2:6" ht="21.75" customHeight="1" x14ac:dyDescent="0.2">
      <c r="B22" s="60" t="s">
        <v>173</v>
      </c>
      <c r="C22" s="64" t="s">
        <v>169</v>
      </c>
      <c r="D22" s="64">
        <v>17440.899000000001</v>
      </c>
      <c r="E22" s="64">
        <v>67400.875</v>
      </c>
      <c r="F22" s="62">
        <f>D22+E22</f>
        <v>84841.774000000005</v>
      </c>
    </row>
    <row r="23" spans="2:6" ht="22.5" customHeight="1" x14ac:dyDescent="0.2">
      <c r="B23" s="60" t="s">
        <v>176</v>
      </c>
      <c r="C23" s="66" t="s">
        <v>169</v>
      </c>
      <c r="D23" s="66">
        <v>15089.851000000001</v>
      </c>
      <c r="E23" s="66">
        <v>64020.718999999997</v>
      </c>
      <c r="F23" s="62">
        <f>D23+E23</f>
        <v>79110.569999999992</v>
      </c>
    </row>
  </sheetData>
  <mergeCells count="5">
    <mergeCell ref="B4:B5"/>
    <mergeCell ref="B16:F16"/>
    <mergeCell ref="B6:F6"/>
    <mergeCell ref="B19:F19"/>
    <mergeCell ref="C4:F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баланс мощности</vt:lpstr>
      <vt:lpstr>баланс ээ</vt:lpstr>
      <vt:lpstr>переданная ээ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2018-02-08T05:28:38Z</cp:lastPrinted>
  <dcterms:created xsi:type="dcterms:W3CDTF">1996-10-08T23:32:33Z</dcterms:created>
  <dcterms:modified xsi:type="dcterms:W3CDTF">2024-02-12T05:37:41Z</dcterms:modified>
</cp:coreProperties>
</file>